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ыпускной\Банкет\"/>
    </mc:Choice>
  </mc:AlternateContent>
  <xr:revisionPtr revIDLastSave="0" documentId="13_ncr:1_{58F31BC8-6922-470D-9625-A758EFFDEEE4}" xr6:coauthVersionLast="38" xr6:coauthVersionMax="38" xr10:uidLastSave="{00000000-0000-0000-0000-000000000000}"/>
  <bookViews>
    <workbookView xWindow="0" yWindow="0" windowWidth="28800" windowHeight="11925" xr2:uid="{6A549540-3B35-4B88-9C72-9FE272E009CE}"/>
  </bookViews>
  <sheets>
    <sheet name="Общая таблица" sheetId="1" r:id="rId1"/>
    <sheet name="Эксперт" sheetId="2" r:id="rId2"/>
    <sheet name="Лист3" sheetId="3" r:id="rId3"/>
    <sheet name="Лист4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4" l="1"/>
  <c r="D80" i="4"/>
  <c r="D79" i="4"/>
  <c r="D78" i="4"/>
  <c r="D77" i="4"/>
  <c r="D76" i="4"/>
  <c r="D75" i="4"/>
  <c r="D74" i="4"/>
  <c r="D82" i="4" s="1"/>
  <c r="G68" i="4"/>
  <c r="E68" i="4"/>
  <c r="F68" i="4" s="1"/>
  <c r="E69" i="4" s="1"/>
  <c r="G65" i="4"/>
  <c r="E65" i="4"/>
  <c r="F65" i="4" s="1"/>
  <c r="G63" i="4"/>
  <c r="E63" i="4"/>
  <c r="F63" i="4" s="1"/>
  <c r="E62" i="4"/>
  <c r="G60" i="4"/>
  <c r="E60" i="4"/>
  <c r="F60" i="4" s="1"/>
  <c r="G59" i="4"/>
  <c r="F59" i="4"/>
  <c r="E59" i="4"/>
  <c r="G58" i="4"/>
  <c r="E58" i="4"/>
  <c r="F58" i="4" s="1"/>
  <c r="E56" i="4"/>
  <c r="G54" i="4"/>
  <c r="E54" i="4"/>
  <c r="F54" i="4" s="1"/>
  <c r="G53" i="4"/>
  <c r="E53" i="4"/>
  <c r="F53" i="4" s="1"/>
  <c r="G52" i="4"/>
  <c r="E52" i="4"/>
  <c r="F52" i="4" s="1"/>
  <c r="G51" i="4"/>
  <c r="E51" i="4"/>
  <c r="F51" i="4" s="1"/>
  <c r="E49" i="4"/>
  <c r="G48" i="4"/>
  <c r="F48" i="4"/>
  <c r="E48" i="4"/>
  <c r="E47" i="4"/>
  <c r="F47" i="4" s="1"/>
  <c r="F46" i="4"/>
  <c r="E46" i="4"/>
  <c r="G42" i="4"/>
  <c r="E42" i="4"/>
  <c r="F42" i="4" s="1"/>
  <c r="G40" i="4"/>
  <c r="E40" i="4"/>
  <c r="F40" i="4" s="1"/>
  <c r="G39" i="4"/>
  <c r="E39" i="4"/>
  <c r="F39" i="4" s="1"/>
  <c r="G37" i="4"/>
  <c r="E37" i="4"/>
  <c r="F37" i="4" s="1"/>
  <c r="G36" i="4"/>
  <c r="E36" i="4"/>
  <c r="F36" i="4" s="1"/>
  <c r="G34" i="4"/>
  <c r="E34" i="4"/>
  <c r="F34" i="4" s="1"/>
  <c r="G33" i="4"/>
  <c r="E33" i="4"/>
  <c r="F33" i="4" s="1"/>
  <c r="G31" i="4"/>
  <c r="E31" i="4"/>
  <c r="F31" i="4" s="1"/>
  <c r="G29" i="4"/>
  <c r="E29" i="4"/>
  <c r="F29" i="4" s="1"/>
  <c r="G28" i="4"/>
  <c r="E28" i="4"/>
  <c r="F28" i="4" s="1"/>
  <c r="G27" i="4"/>
  <c r="E27" i="4"/>
  <c r="F27" i="4" s="1"/>
  <c r="G26" i="4"/>
  <c r="E26" i="4"/>
  <c r="F26" i="4" s="1"/>
  <c r="E24" i="4"/>
  <c r="F24" i="4" s="1"/>
  <c r="G23" i="4"/>
  <c r="F23" i="4"/>
  <c r="E23" i="4"/>
  <c r="G22" i="4"/>
  <c r="E22" i="4"/>
  <c r="F22" i="4" s="1"/>
  <c r="G21" i="4"/>
  <c r="F21" i="4"/>
  <c r="E21" i="4"/>
  <c r="E16" i="4"/>
  <c r="F16" i="4" s="1"/>
  <c r="E15" i="4"/>
  <c r="F15" i="4" s="1"/>
  <c r="G14" i="4"/>
  <c r="F14" i="4"/>
  <c r="E14" i="4"/>
  <c r="E13" i="4"/>
  <c r="F13" i="4" s="1"/>
  <c r="E12" i="4"/>
  <c r="F12" i="4" s="1"/>
  <c r="Q11" i="4"/>
  <c r="P11" i="4"/>
  <c r="E11" i="4"/>
  <c r="F11" i="4" s="1"/>
  <c r="Q10" i="4"/>
  <c r="P10" i="4"/>
  <c r="G10" i="4"/>
  <c r="E10" i="4"/>
  <c r="F10" i="4" s="1"/>
  <c r="Q9" i="4"/>
  <c r="P9" i="4"/>
  <c r="G9" i="4"/>
  <c r="E9" i="4"/>
  <c r="F9" i="4" s="1"/>
  <c r="Q8" i="4"/>
  <c r="P8" i="4"/>
  <c r="G8" i="4"/>
  <c r="G69" i="4" s="1"/>
  <c r="F8" i="4"/>
  <c r="E8" i="4"/>
  <c r="Q7" i="4"/>
  <c r="P7" i="4"/>
  <c r="Q6" i="4"/>
  <c r="Q13" i="4" s="1"/>
  <c r="P6" i="4"/>
  <c r="I81" i="3"/>
  <c r="I80" i="3"/>
  <c r="I79" i="3"/>
  <c r="I78" i="3"/>
  <c r="I77" i="3"/>
  <c r="I76" i="3"/>
  <c r="I75" i="3"/>
  <c r="I74" i="3"/>
  <c r="I82" i="3" s="1"/>
  <c r="L68" i="3"/>
  <c r="J68" i="3"/>
  <c r="K68" i="3" s="1"/>
  <c r="J69" i="3" s="1"/>
  <c r="L65" i="3"/>
  <c r="J65" i="3"/>
  <c r="K65" i="3" s="1"/>
  <c r="L63" i="3"/>
  <c r="J63" i="3"/>
  <c r="K63" i="3" s="1"/>
  <c r="J62" i="3"/>
  <c r="L60" i="3"/>
  <c r="K60" i="3"/>
  <c r="J60" i="3"/>
  <c r="L59" i="3"/>
  <c r="J59" i="3"/>
  <c r="K59" i="3" s="1"/>
  <c r="L58" i="3"/>
  <c r="J58" i="3"/>
  <c r="K58" i="3" s="1"/>
  <c r="J56" i="3"/>
  <c r="L54" i="3"/>
  <c r="K54" i="3"/>
  <c r="J54" i="3"/>
  <c r="L53" i="3"/>
  <c r="J53" i="3"/>
  <c r="K53" i="3" s="1"/>
  <c r="L52" i="3"/>
  <c r="J52" i="3"/>
  <c r="K52" i="3" s="1"/>
  <c r="L51" i="3"/>
  <c r="J51" i="3"/>
  <c r="K51" i="3" s="1"/>
  <c r="J49" i="3"/>
  <c r="L48" i="3"/>
  <c r="J48" i="3"/>
  <c r="K48" i="3" s="1"/>
  <c r="J47" i="3"/>
  <c r="K47" i="3" s="1"/>
  <c r="J46" i="3"/>
  <c r="K46" i="3" s="1"/>
  <c r="L42" i="3"/>
  <c r="J42" i="3"/>
  <c r="K42" i="3" s="1"/>
  <c r="L40" i="3"/>
  <c r="K40" i="3"/>
  <c r="J40" i="3"/>
  <c r="L39" i="3"/>
  <c r="J39" i="3"/>
  <c r="K39" i="3" s="1"/>
  <c r="L37" i="3"/>
  <c r="J37" i="3"/>
  <c r="K37" i="3" s="1"/>
  <c r="L36" i="3"/>
  <c r="J36" i="3"/>
  <c r="K36" i="3" s="1"/>
  <c r="L34" i="3"/>
  <c r="K34" i="3"/>
  <c r="J34" i="3"/>
  <c r="L33" i="3"/>
  <c r="J33" i="3"/>
  <c r="K33" i="3" s="1"/>
  <c r="L31" i="3"/>
  <c r="J31" i="3"/>
  <c r="K31" i="3" s="1"/>
  <c r="L29" i="3"/>
  <c r="J29" i="3"/>
  <c r="K29" i="3" s="1"/>
  <c r="L28" i="3"/>
  <c r="K28" i="3"/>
  <c r="J28" i="3"/>
  <c r="L27" i="3"/>
  <c r="J27" i="3"/>
  <c r="K27" i="3" s="1"/>
  <c r="L26" i="3"/>
  <c r="J26" i="3"/>
  <c r="K26" i="3" s="1"/>
  <c r="J24" i="3"/>
  <c r="K24" i="3" s="1"/>
  <c r="L23" i="3"/>
  <c r="K23" i="3"/>
  <c r="J23" i="3"/>
  <c r="L22" i="3"/>
  <c r="K22" i="3"/>
  <c r="J22" i="3"/>
  <c r="L21" i="3"/>
  <c r="J21" i="3"/>
  <c r="K21" i="3" s="1"/>
  <c r="J16" i="3"/>
  <c r="K16" i="3" s="1"/>
  <c r="J15" i="3"/>
  <c r="K15" i="3" s="1"/>
  <c r="L14" i="3"/>
  <c r="J14" i="3"/>
  <c r="K14" i="3" s="1"/>
  <c r="J13" i="3"/>
  <c r="K13" i="3" s="1"/>
  <c r="J12" i="3"/>
  <c r="K12" i="3" s="1"/>
  <c r="V11" i="3"/>
  <c r="U11" i="3"/>
  <c r="J11" i="3"/>
  <c r="K11" i="3" s="1"/>
  <c r="V10" i="3"/>
  <c r="U10" i="3"/>
  <c r="L10" i="3"/>
  <c r="J10" i="3"/>
  <c r="K10" i="3" s="1"/>
  <c r="V9" i="3"/>
  <c r="U9" i="3"/>
  <c r="L9" i="3"/>
  <c r="J9" i="3"/>
  <c r="K9" i="3" s="1"/>
  <c r="V8" i="3"/>
  <c r="U8" i="3"/>
  <c r="L8" i="3"/>
  <c r="L69" i="3" s="1"/>
  <c r="J8" i="3"/>
  <c r="K8" i="3" s="1"/>
  <c r="K18" i="3" s="1"/>
  <c r="V7" i="3"/>
  <c r="U7" i="3"/>
  <c r="V6" i="3"/>
  <c r="V13" i="3" s="1"/>
  <c r="U6" i="3"/>
  <c r="F43" i="4" l="1"/>
  <c r="H81" i="4"/>
  <c r="H82" i="4" s="1"/>
  <c r="H72" i="4"/>
  <c r="F18" i="4"/>
  <c r="F66" i="4"/>
  <c r="M81" i="3"/>
  <c r="M82" i="3" s="1"/>
  <c r="M72" i="3"/>
  <c r="K43" i="3"/>
  <c r="K66" i="3"/>
  <c r="D138" i="2" l="1"/>
  <c r="D137" i="2"/>
  <c r="C106" i="2"/>
  <c r="F105" i="2"/>
  <c r="E105" i="2"/>
  <c r="F104" i="2"/>
  <c r="E104" i="2"/>
  <c r="F103" i="2"/>
  <c r="E103" i="2"/>
  <c r="F102" i="2"/>
  <c r="E102" i="2"/>
  <c r="F101" i="2"/>
  <c r="F108" i="2" s="1"/>
  <c r="E101" i="2"/>
  <c r="E106" i="2" s="1"/>
  <c r="E107" i="2" s="1"/>
  <c r="C97" i="2"/>
  <c r="F96" i="2"/>
  <c r="E96" i="2"/>
  <c r="F95" i="2"/>
  <c r="E95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F99" i="2" s="1"/>
  <c r="E77" i="2"/>
  <c r="E97" i="2" s="1"/>
  <c r="E98" i="2" s="1"/>
  <c r="E70" i="2"/>
  <c r="E71" i="2" s="1"/>
  <c r="C70" i="2"/>
  <c r="F69" i="2"/>
  <c r="E69" i="2"/>
  <c r="F68" i="2"/>
  <c r="E68" i="2"/>
  <c r="F67" i="2"/>
  <c r="E67" i="2"/>
  <c r="F66" i="2"/>
  <c r="E66" i="2"/>
  <c r="F65" i="2"/>
  <c r="F72" i="2" s="1"/>
  <c r="E65" i="2"/>
  <c r="C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F63" i="2" s="1"/>
  <c r="F73" i="2" s="1"/>
  <c r="C133" i="2" s="1"/>
  <c r="D133" i="2" s="1"/>
  <c r="E44" i="2"/>
  <c r="F43" i="2"/>
  <c r="E43" i="2"/>
  <c r="F42" i="2"/>
  <c r="E42" i="2"/>
  <c r="F41" i="2"/>
  <c r="E41" i="2"/>
  <c r="E61" i="2" s="1"/>
  <c r="E62" i="2" s="1"/>
  <c r="F33" i="2"/>
  <c r="F36" i="2" s="1"/>
  <c r="E33" i="2"/>
  <c r="E34" i="2" s="1"/>
  <c r="E35" i="2" s="1"/>
  <c r="F32" i="2"/>
  <c r="E32" i="2"/>
  <c r="F31" i="2"/>
  <c r="E31" i="2"/>
  <c r="F30" i="2"/>
  <c r="E30" i="2"/>
  <c r="C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F28" i="2" s="1"/>
  <c r="E13" i="2"/>
  <c r="E26" i="2" s="1"/>
  <c r="E27" i="2" s="1"/>
  <c r="F12" i="2"/>
  <c r="E12" i="2"/>
  <c r="F37" i="2" l="1"/>
  <c r="C132" i="2" s="1"/>
  <c r="F109" i="2"/>
  <c r="C134" i="2" s="1"/>
  <c r="D134" i="2" s="1"/>
  <c r="C139" i="2" l="1"/>
  <c r="D132" i="2"/>
  <c r="C140" i="2" l="1"/>
  <c r="D140" i="2" s="1"/>
  <c r="D1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Ирина</author>
  </authors>
  <commentList>
    <comment ref="B3" authorId="0" shapeId="0" xr:uid="{07CD7343-2FCC-4D8F-AC82-A9B1E00C96E5}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Насколько я поняла, если по безналу идет увеличение, по нал принимают по левой схеме. Иначе зачем такие сложности? </t>
        </r>
      </text>
    </comment>
    <comment ref="B6" authorId="0" shapeId="0" xr:uid="{9588CA43-FA5B-4E11-A7C1-F52F3AF8DC25}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Какой год? </t>
        </r>
      </text>
    </comment>
    <comment ref="B9" authorId="0" shapeId="0" xr:uid="{66210DB6-EC05-447C-AB7C-44E30C74FAA7}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Напитки любые? </t>
        </r>
      </text>
    </comment>
  </commentList>
</comments>
</file>

<file path=xl/sharedStrings.xml><?xml version="1.0" encoding="utf-8"?>
<sst xmlns="http://schemas.openxmlformats.org/spreadsheetml/2006/main" count="488" uniqueCount="293">
  <si>
    <t>Параметр сравнения</t>
  </si>
  <si>
    <t>Предоплата сколько и когда, остаток сколько и когда. Порядок оплаты физик, юрик</t>
  </si>
  <si>
    <t>Мероприятие если мы поставим мероприятие до 6.00 сразу, они будут увеличивать за это плату?</t>
  </si>
  <si>
    <t>В случае отмены правительством выпускного какие условия возврата средств.</t>
  </si>
  <si>
    <t xml:space="preserve">В случае переноса даты или времени мероприятия какие условия. </t>
  </si>
  <si>
    <t>Какие условия внесения изменений в меню и по кол-ву человек (уменьшение/увеличение вдруг надумают).</t>
  </si>
  <si>
    <t>Условия компенсации с случае боя посуды и поломки мебели.</t>
  </si>
  <si>
    <t xml:space="preserve">Что и в каком объеме мы можем самостоятельно приобрести? Предоставляется кейтерингом для этого посуда, мытье продуктов в случае необходимости, нарезка и подача. Взимается ли доп. плата </t>
  </si>
  <si>
    <t>Условия дегустации платно/бесплатно, сколько человек, кол-во блюд</t>
  </si>
  <si>
    <t>Доп плюшки, бонусы, услуги</t>
  </si>
  <si>
    <t>Костис</t>
  </si>
  <si>
    <t>VB</t>
  </si>
  <si>
    <t xml:space="preserve">Эксперт </t>
  </si>
  <si>
    <t>Министерство</t>
  </si>
  <si>
    <t>Прим.</t>
  </si>
  <si>
    <t>50% предоплата. Оплата по чеку на предприятии. Если по выставленному счету плюс 10%.в обоих случаях юрлицу. Дата предоплаты будет рассчитана после подтверждения сметы, так как пока процесс согласования сильно растянут) На вашу дату у нас уже забронировано два выпускных, лучше не затягивать, чтобы мы успели забронировать персонал. Напомню, что 28 июня выпускные у всего города. Остальную оплату максимально за две недели недели необходимо получить, из-за сильной загруженности даты. Оплата наличными по кассовому чеку на предприятии по адресу Ул. Прянишникова</t>
  </si>
  <si>
    <t>См. Выше. Как я поняла, за вычетом понесенных расходов. В договоре срок-год.</t>
  </si>
  <si>
    <t>Если кто-то добавится, необходимо сообщить об этом заранее, так как мы привозим заготовки рассчитанные на определённое количество человек.</t>
  </si>
  <si>
    <t>Предоставляется кейтерингом для этого посуда, мытье продуктов в случае необходимости, нарезка и подача. Взимается ли доп. плата. Фрукты вы уже должны принести мытые, во дворце пионеров нет мокрой точки для мытья фруктов. В договоре можно прописать. Напитки тоже пропишем.</t>
  </si>
  <si>
    <t>Дегустация делается в рабочие дни, с 12 до 15 на производстве.</t>
  </si>
  <si>
    <t>Welcom-стол 60 пирожных.</t>
  </si>
  <si>
    <t xml:space="preserve">Общая сумма </t>
  </si>
  <si>
    <t>Не включает в себя</t>
  </si>
  <si>
    <t>Общий вес дети</t>
  </si>
  <si>
    <t>Из них банкет вес</t>
  </si>
  <si>
    <t>Из них фуршет вес</t>
  </si>
  <si>
    <t>Стол учителям</t>
  </si>
  <si>
    <t>Сайт</t>
  </si>
  <si>
    <t>Доп траты</t>
  </si>
  <si>
    <t>Замечания</t>
  </si>
  <si>
    <t xml:space="preserve">500 гр. / персона </t>
  </si>
  <si>
    <t xml:space="preserve">820 гр. / персона </t>
  </si>
  <si>
    <t xml:space="preserve">840 гр. / персона </t>
  </si>
  <si>
    <t>Оплата если нал опять мимо кассы? Почему наценка по безналу? Круассаны нам нужны на фуршете? На банкете: нет горячих закусок, горячее блюдо 240 гр. с гарниром из них мясо 80 г. примерно. Обратите внимание на подачу в приложенном меню В столе учителям 3 салата, 1 горяцее без закусок вообще.</t>
  </si>
  <si>
    <t>1320 гр./персона</t>
  </si>
  <si>
    <t xml:space="preserve"> </t>
  </si>
  <si>
    <t>Состав фуршета кратко</t>
  </si>
  <si>
    <t>Состав банкета кратко</t>
  </si>
  <si>
    <t>Состав уч. стола кратко</t>
  </si>
  <si>
    <t>Сумма с человека</t>
  </si>
  <si>
    <t>791405 руб. Если убираем морс 70000мл=стоимости 38500 и часть овощей и фруктов с банкета (например половину=6000р фрукты и 5000р овощи), то стоимость будет 741905</t>
  </si>
  <si>
    <t xml:space="preserve">Дата </t>
  </si>
  <si>
    <t>28 июня 2025</t>
  </si>
  <si>
    <t>Формат мероприятия</t>
  </si>
  <si>
    <t>фуршет</t>
  </si>
  <si>
    <t>Предварительный регламент</t>
  </si>
  <si>
    <t xml:space="preserve">20:00-22:30 фуршет 1
02:00-06:00 банкет
</t>
  </si>
  <si>
    <t>Количество гостей</t>
  </si>
  <si>
    <t>95 и 20</t>
  </si>
  <si>
    <t>Площадка</t>
  </si>
  <si>
    <t>Дом Пионеров</t>
  </si>
  <si>
    <t>Контактное лицо</t>
  </si>
  <si>
    <t>Ирина, +79166422969</t>
  </si>
  <si>
    <t>Название блюда</t>
  </si>
  <si>
    <t xml:space="preserve">Выход, в гр </t>
  </si>
  <si>
    <t>Кол-во</t>
  </si>
  <si>
    <t>Цена</t>
  </si>
  <si>
    <t>Общий выход блюд, в гр</t>
  </si>
  <si>
    <t>Сумма</t>
  </si>
  <si>
    <t xml:space="preserve">Меню фуршета </t>
  </si>
  <si>
    <t>Ассорти холодных мини-закусок и выпечки</t>
  </si>
  <si>
    <t>Черный блинчик с семгой, запеченной с можжевеловой ягодой и сливочным сыром</t>
  </si>
  <si>
    <t>Шпажка с салями и сырокопченым балыком, оливками и маслинами</t>
  </si>
  <si>
    <t>Мини-моцарелла с фисташковой крошкой и печеным перчиком</t>
  </si>
  <si>
    <t>Палочки овощей с соусом песто</t>
  </si>
  <si>
    <t>Ассорти мини-сэндвичей и выпечки</t>
  </si>
  <si>
    <t xml:space="preserve">Бриошь (булочка) с ростбифом, печеными овощами, маринованным огурцом и имбирным соусом </t>
  </si>
  <si>
    <t>Сэндвич с куриным филе и соусом "Цезарь"</t>
  </si>
  <si>
    <t>Черный мини-бургер с подкопченой индейкой, печеным перцем, листьями салата и домашним сыром</t>
  </si>
  <si>
    <t>Мини-сосиска в тесте</t>
  </si>
  <si>
    <t>Ассорти мини-десертов и фруктов</t>
  </si>
  <si>
    <t>Ассорти пирожных макаронс: манго, фисташка</t>
  </si>
  <si>
    <t>Брауни с соленой карамелью и малиной</t>
  </si>
  <si>
    <t>Пирожное «Анна Павлова» с кремом и ягодами</t>
  </si>
  <si>
    <t xml:space="preserve">Шпажка фруктовая </t>
  </si>
  <si>
    <t>Количество закусок, в гр</t>
  </si>
  <si>
    <t>Количество закусок на персону, в гр</t>
  </si>
  <si>
    <t>Стоимость меню в рублях</t>
  </si>
  <si>
    <t>Безалкогольные напитки</t>
  </si>
  <si>
    <t>Чай пакетированный "Сугревъ" ассорти, сахар, лимон</t>
  </si>
  <si>
    <t>Кофе свежесваренный: американо, эспрессо, молоко, сахар</t>
  </si>
  <si>
    <t>Лимонад персик-маракуйя</t>
  </si>
  <si>
    <t>Вода минеральная без газа ПЭТ</t>
  </si>
  <si>
    <t>Количество напитков, в мл</t>
  </si>
  <si>
    <t>Количество напитков на персону, в мл</t>
  </si>
  <si>
    <t>Стоимость напитков в рублях</t>
  </si>
  <si>
    <t>Стоимость меню и напитков фуршета в рублях</t>
  </si>
  <si>
    <t>Меню банкета, рассадка за 10 столов</t>
  </si>
  <si>
    <r>
      <t>Ассорти холодных закусок,</t>
    </r>
    <r>
      <rPr>
        <i/>
        <sz val="11"/>
        <color rgb="FF413F3D"/>
        <rFont val="Arial Nova Light"/>
        <family val="2"/>
      </rPr>
      <t xml:space="preserve"> сервируются в стол</t>
    </r>
  </si>
  <si>
    <t>Рыбное ассорти: семга слабой соли с медово-горчичным соусом (соус отдельно), креветки-гриль, подкопченая дикая нельма, якутский муксун слабой соли</t>
  </si>
  <si>
    <t xml:space="preserve">Мясное ассорти, подается с маринованными овощами, оливками, маслинами и вялеными томатами: ростбиф, рулет из утки с грибами, брезаола </t>
  </si>
  <si>
    <t>Овощное ассорти: томаты бакинские, огурцы бакинские, перец болгарский, редис, зелень</t>
  </si>
  <si>
    <r>
      <t>Салаты,</t>
    </r>
    <r>
      <rPr>
        <i/>
        <sz val="11"/>
        <rFont val="Arial Nova Light"/>
        <family val="2"/>
      </rPr>
      <t xml:space="preserve">  сервируются в стол  </t>
    </r>
  </si>
  <si>
    <t>Салат из куриного филе с томатами и соусом из зеленого кориандра</t>
  </si>
  <si>
    <t>Салат из ростбифа с шампиньонами, болгарским перцем, листовым салатом и имбирным соусом</t>
  </si>
  <si>
    <t>Салат "Греческий" из свежих овощей, с сыром "Фета" и оливковым маслом</t>
  </si>
  <si>
    <r>
      <t xml:space="preserve">Горячая закуска, </t>
    </r>
    <r>
      <rPr>
        <i/>
        <sz val="11"/>
        <rFont val="Arial Nova Light"/>
        <family val="2"/>
      </rPr>
      <t>подается индивидуально</t>
    </r>
  </si>
  <si>
    <t>Эклер с шампиньонами и вешенками, томленными в сливочном соусе</t>
  </si>
  <si>
    <r>
      <t xml:space="preserve">Горячее блюдо на выбор, </t>
    </r>
    <r>
      <rPr>
        <i/>
        <sz val="11"/>
        <rFont val="Arial Nova Light"/>
        <family val="2"/>
      </rPr>
      <t>подается индивидуально</t>
    </r>
  </si>
  <si>
    <t xml:space="preserve">Треска под  сырной корочкой  с пюре из корня сельдерея и овощным мезе </t>
  </si>
  <si>
    <t>Медальоны из свиной вырезки с картофельной вафлей и соусом "Песто"</t>
  </si>
  <si>
    <t>Хлеб&amp;выпечка</t>
  </si>
  <si>
    <t>Ассорти хлеба пшеничный, ржаной, с семечками и злаками</t>
  </si>
  <si>
    <t>Ассорти мини-пирожков: с мясом (говядина), с капустой</t>
  </si>
  <si>
    <t>Ассорти мини-десертов</t>
  </si>
  <si>
    <t>Ассорти мини-десертов: эклер лаванда, эклер с малиной, песочная тарталетка с лимонным курдом и нежным кремом, медовое пирожное</t>
  </si>
  <si>
    <r>
      <t xml:space="preserve">Фрукты&amp;сыры, </t>
    </r>
    <r>
      <rPr>
        <i/>
        <sz val="11"/>
        <rFont val="Arial Nova Light"/>
        <family val="2"/>
      </rPr>
      <t>сервируются в стол</t>
    </r>
  </si>
  <si>
    <t>Ассорти сезонных фруктов</t>
  </si>
  <si>
    <t>Ассорти крафтовых сыров, подается с медом, орешками и фруктами</t>
  </si>
  <si>
    <t>Лимонад домашний груша-ваниль</t>
  </si>
  <si>
    <t>Лимонад лимон, апельсин, мята</t>
  </si>
  <si>
    <t xml:space="preserve">Вода минеральная без газа </t>
  </si>
  <si>
    <t>Стоимость меню и напитков банкета в рублях</t>
  </si>
  <si>
    <t>Меню банкета, рассадка за 1 стол, 20 персон</t>
  </si>
  <si>
    <t>Овощное крудите: сельдерей, морковь, огурцы, болгарский перец, помидоры черри с соусом "Блю чиз"</t>
  </si>
  <si>
    <r>
      <t xml:space="preserve">Хлеб&amp;выпечка, </t>
    </r>
    <r>
      <rPr>
        <i/>
        <sz val="11"/>
        <rFont val="Arial Nova Light"/>
        <family val="2"/>
      </rPr>
      <t>сервируются в стол</t>
    </r>
  </si>
  <si>
    <t>Ассорти мини десертов: эклер лаванда, эклер с малиной, песочная тарталетка с лимонным курдом и нежным кремом, медовое пирожное</t>
  </si>
  <si>
    <t>Варианты домашнего лимонада и морсов собственного приготовления</t>
  </si>
  <si>
    <t xml:space="preserve">Выход порции, в гр </t>
  </si>
  <si>
    <t xml:space="preserve">Лимонад имбирно-цитрусовый </t>
  </si>
  <si>
    <t>Лимонад облепиховый с мятой</t>
  </si>
  <si>
    <t>Лимонад из черной смородины с ванилью</t>
  </si>
  <si>
    <t>Лимонад клюквенный с розмарином</t>
  </si>
  <si>
    <t>Лимонад огуречный с сиропом агавы</t>
  </si>
  <si>
    <t>Лимонад малина-базилик</t>
  </si>
  <si>
    <t>Лимонад клубника-базилик</t>
  </si>
  <si>
    <t>Лимонад тархун</t>
  </si>
  <si>
    <t xml:space="preserve">Лимонад груша-ваниль </t>
  </si>
  <si>
    <t>Лимонад клубника-дыня</t>
  </si>
  <si>
    <t>Морс из клюквы</t>
  </si>
  <si>
    <t>Морс ягодный</t>
  </si>
  <si>
    <t>Морс облепиховый</t>
  </si>
  <si>
    <t>Компот из сухофруктов</t>
  </si>
  <si>
    <t>Предварительная смета по кейтерингу 28.06.25</t>
  </si>
  <si>
    <t>Наименование услуг</t>
  </si>
  <si>
    <t>Кол-во гостей</t>
  </si>
  <si>
    <t>Сумма, руб.</t>
  </si>
  <si>
    <t>Итого на одну персону, руб.</t>
  </si>
  <si>
    <t>Меню банкета</t>
  </si>
  <si>
    <t>Меню банкета для учителей</t>
  </si>
  <si>
    <t>Декор для фуршетных и банкетных столов (аренда светодиодных свечей, композиций из сухоцветов для фуршетной линии и бара)</t>
  </si>
  <si>
    <t>в подарок</t>
  </si>
  <si>
    <t>Дополнительные услуги (питание артистов, декор столов)</t>
  </si>
  <si>
    <t>уточняются</t>
  </si>
  <si>
    <r>
      <rPr>
        <b/>
        <sz val="11"/>
        <rFont val="Arial Nova Light"/>
        <family val="2"/>
      </rPr>
      <t>Дополнительные расходы по проекту:</t>
    </r>
    <r>
      <rPr>
        <sz val="11"/>
        <rFont val="Arial Nova Light"/>
        <family val="2"/>
      </rPr>
      <t xml:space="preserve"> транспорт, логистика, расходные материалы, аренда фуршетной и банкетной мебели мебели, фарфора, бокалов, оборудования, инвентаря, текстиля, вывоз мусора</t>
    </r>
  </si>
  <si>
    <r>
      <rPr>
        <b/>
        <sz val="11"/>
        <rFont val="Arial Nova Light"/>
        <family val="2"/>
      </rPr>
      <t>Персонал</t>
    </r>
    <r>
      <rPr>
        <sz val="11"/>
        <rFont val="Arial Nova Light"/>
        <family val="2"/>
      </rPr>
      <t xml:space="preserve"> (1 менеджер, 9 официантов, 1 помощник официнта) включая монтажные и демонтажные работы</t>
    </r>
  </si>
  <si>
    <t>Итого по питанию, руб. (УСН)</t>
  </si>
  <si>
    <t>Итого по питанию, руб. (УСН) с учетом скидки 5%</t>
  </si>
  <si>
    <t>Заказчик производит оплату в размере 100% не позднее 1 июня 2025 г. С физическим лицом.</t>
  </si>
  <si>
    <t>Если отмена официальная, то возврат всего, что не было фактически уже потрачено.</t>
  </si>
  <si>
    <t>Если перенос даты, то они просто переносят. Без дополнительных затрат</t>
  </si>
  <si>
    <t xml:space="preserve">Если не позже, чем за три рабочих дня, то бесплатно. </t>
  </si>
  <si>
    <t>Небольшой бой учитывается в смете, бокалы и тарелки бьются или скалываются при транспортировке, пару бокалов официанты и гости тоже могут разбить, за это мы дополнительно не выставляем. Если ущерб/бой - существенный и намеренный, то уже по факту с вами решаем, стоимость зависит от того, сколько и чего разбилось или было сломано.</t>
  </si>
  <si>
    <t>Они несут ответственность за жизнь и здоровье, поэтому не разрешают</t>
  </si>
  <si>
    <t>Стоимость дегустации зависит от выбранных блюд, количества участников дегустации. Мы выбираем, что хотим попробовать- нам точную сумму.</t>
  </si>
  <si>
    <t>Договор с физиком, своего ничего нельзя</t>
  </si>
  <si>
    <t>заложено сразу до 6.00</t>
  </si>
  <si>
    <t>заложено сразу до 6.00, если доп задержка по 3000 руб. час за каждого задержавшегося сотрудника</t>
  </si>
  <si>
    <t>5 % скидка. Декор для фуршетных и банкетных столов (аренда светодиодных свечей, композиций из сухоцветов для фуршетной линии и бара)</t>
  </si>
  <si>
    <t>851780 с учетом скидки 5%</t>
  </si>
  <si>
    <t xml:space="preserve">360 гр. / персона </t>
  </si>
  <si>
    <t xml:space="preserve">863 гр. / персона </t>
  </si>
  <si>
    <t xml:space="preserve">1015 гр. / персона </t>
  </si>
  <si>
    <t>Воду, напитки кроме лимонадов и чая/кофе</t>
  </si>
  <si>
    <t xml:space="preserve">1223 гр. / персона </t>
  </si>
  <si>
    <t>Рыбная, мясная, сырная, овощная и фруктовая тарелка, 3 вида салата, эклер с шампьньонами, 2 вида горячего порционного на выбор, ассорти пирожных, чай, кофе, лимонад</t>
  </si>
  <si>
    <t>В случае отмены правительством, согласно пункту 5.2 нашего договора - возврат 100% "5.2.Сторона, которая в силу наступления форс-мажорных обстоятельств, не может должным образом исполнить свои обязательства по настоящему Договору, должна в трехдневный срок с момента наступления таких обстоятельств уведомить об этом другую Сторону; "</t>
  </si>
  <si>
    <t xml:space="preserve">Необходимо уведомить не менее чем за 4 рабочих дня, перенос будет выполнен без доп. условий </t>
  </si>
  <si>
    <t>В случае изменения меню после оплаты, доплата производится исходя из фактической стоимости добавленных блюд. В случае сокращения меню - возврат согласно стоимости меню.  Корректировки необходимо внести не позднее, чем за 4 рабочих дня до мероприятия.</t>
  </si>
  <si>
    <t xml:space="preserve">О каком количестве боя посуды идет речь? Если случайно разбили пару бокалов - никаких санкций не будет. За поломку мебели - возмещается рыночная стоимость. </t>
  </si>
  <si>
    <t xml:space="preserve">Самостоятельно вы можете закупить любые напитки и продукты, необходимо сообщить заранее, что и в каком количестве планируете приобретать, что бы мы могли рассчитать количество необходимой посуды.  В зависимости от объема вашей продукции может потребоваться дополнительный повар, необходимо понимать объем, для более детального разговора. </t>
  </si>
  <si>
    <t>Дегустация платная, считается индивидуально.</t>
  </si>
  <si>
    <t>Министерство дает бонусами сладкие столы и станцию мороженного</t>
  </si>
  <si>
    <t xml:space="preserve">850 530 руб. с учетом скидки </t>
  </si>
  <si>
    <t xml:space="preserve">1335 гр. / персона </t>
  </si>
  <si>
    <t>Напитки все отдельно</t>
  </si>
  <si>
    <t xml:space="preserve">269 гр. / персона </t>
  </si>
  <si>
    <t xml:space="preserve">1066 гр. / персона </t>
  </si>
  <si>
    <t xml:space="preserve">https://kp.m-catering.ru/f1350f3c-044b-41ba-b1bd-2dc5f3573790  </t>
  </si>
  <si>
    <t>4 вида канапе, 3 вида брускет, 2 вида мини-бургеров, ассорти десертов, фруктовая тарелка</t>
  </si>
  <si>
    <t>Мясная, сырная, рыбная, овощная и фруктовая тарелки, 3 вида салатов, 3 вида мини-шашлычковпо 170 гр. каждому, ассорти пирожных + коктлеты из кролика</t>
  </si>
  <si>
    <t xml:space="preserve">1094 гр. / персона </t>
  </si>
  <si>
    <r>
      <t xml:space="preserve">В случае отмены правительством выпускного: </t>
    </r>
    <r>
      <rPr>
        <sz val="11"/>
        <color theme="1"/>
        <rFont val="Calibri"/>
        <family val="2"/>
        <charset val="204"/>
        <scheme val="minor"/>
      </rPr>
      <t>- более чем за 5 (Пять) дней до начала Мероприятия, Исполнитель возвращает Заказчику все оплаченные средства по настоящему Договору в течении 5 (Пяти) рабочих дней;  - менее чем за 4 (Четыре) дней до начала Мероприятия, Исполнитель возвращает Заказчику все оплаченные средства по настоящему Договору в течении 5 (Пяти) рабочих дней за вычетом документально подтвержденных расходов Исполнителя.</t>
    </r>
  </si>
  <si>
    <t>В случае переноса даты или времени мероприятия Заказчик обязуется оповестить исполнителя не позднее, чем за 2 (Два) дня до оговорённой даты мероприятия, в противном случае Заказчик должен оплатить неустойку, в размере 10% (Десяти) процентов от общего бюджета мероприятия, а не вся сумма идет в неустойку как у многих.</t>
  </si>
  <si>
    <t>Заказчик имеет право вносить изменения в меню фуршета и банкета, а также корректировать количество персон на спецификацию (Приложение №1 к Договору) уведомив об этом Исполнителя не позднее чем за 7 (Семь) календарных дней до начала Мероприятия.</t>
  </si>
  <si>
    <t>Предусмотрен небольшой лимит по бою посуды.</t>
  </si>
  <si>
    <t>Стоимость боя посуды указан в договоре. Бой оплачивается наличными на месте. Несколько бокалов не считается. Бокал/рюмка стекло – 125 руб. / шт.
Чайные пары – 110 руб. / пара
Текстиль для столов (скатерть, чехол) –1 990 руб. / шт.
Текстиль для стульев – 390 руб. / шт.
Фарфоровые блюда для сервировки / сланец / зеркала / прочий декор – 280 руб./шт.
Стол прямоугольный фуршетный – 5 980 руб. / шт.
Стол круглый банкетный – 7 900 руб. / шт.
Стол круглый коктейльный – 3 890 руб. / шт.
Лимонадник стекло – 2 590 руб.
Мармит металлический – 4 980 руб./шт.</t>
  </si>
  <si>
    <t xml:space="preserve">по поводу дегустации, у них они организованные в специально арендованном лофте проходят пару раз в месяц, последняя была в прошлый вторник, теперь будет ближе к концу апреля. Дегустация бесплатная на 4 человек, мы выбираем 5-6 блюд какие хотим попробовать. Менеджер сказала, что может подготовить бокс с холодными закусками и отправить его нам на след. неделе, не увидим подачу, да, но попробуем, а на дегустацию горячих блюд, подъедем в спец день. Там же можно будет пообщаться с поваром. </t>
  </si>
  <si>
    <t>Дают лед</t>
  </si>
  <si>
    <t>Заказчик имеет право самостоятельно приобрести следующие продукты и напитки: - воду, соки, морсы, газировку, колу в закрытых упаковках; - овощи, фрукты, ягоды; - торт или порционные пирожные. Кейтеринг предоставляет посуду, при необходимости моет и нарезает продукты и напитки, предоставленные Заказчиком без взимания дополнительной оплаты. Возможно, можно о чем-то еще проговорить, не приходило в голову.</t>
  </si>
  <si>
    <t>Предоплата 30%, остаток до «24» июня 2025 г. Все по безналу. С ИП по безналу</t>
  </si>
  <si>
    <t>115 персон (95 детей + 20 преподавателей)</t>
  </si>
  <si>
    <t>Блюда от заказчика</t>
  </si>
  <si>
    <t>Наименование блюд</t>
  </si>
  <si>
    <t>Кол-во порций</t>
  </si>
  <si>
    <t>Вес 1 порции в граммах</t>
  </si>
  <si>
    <t>Стоимость 1 порции</t>
  </si>
  <si>
    <t>Общий вес каждого блюда</t>
  </si>
  <si>
    <t>Выход блюда на 1 человека из расчета на 95/20 персон</t>
  </si>
  <si>
    <t>Итого стоимость</t>
  </si>
  <si>
    <t>1  блок - фуршет (дети 95 персон)</t>
  </si>
  <si>
    <t>Овощное ассорти</t>
  </si>
  <si>
    <t>Фуршет</t>
  </si>
  <si>
    <t>Ягодные бокалы</t>
  </si>
  <si>
    <t>Канапе с ростбифом и запеченным томатом (в шоте)</t>
  </si>
  <si>
    <t>Овощное ассорти - от заказчика</t>
  </si>
  <si>
    <t>Black ролл с масляной рыбой и красной икрой</t>
  </si>
  <si>
    <t>Фруктовая тарелка - от заказчика</t>
  </si>
  <si>
    <t>Волованы в ассортименте (с рыбным муссом, с пате из цыпленка, с пате из кролика, с фетой и горгондзоллой) - 6 шт</t>
  </si>
  <si>
    <t>Кесадилья с курицей https://viezdnoy-banket.ru/magazin/c5632677/tproduct/988390742992-kesadilya-s-kuritsei 12 кусочков</t>
  </si>
  <si>
    <t>Мясной плэттер https://viezdnoy-banket.ru/magazin/c18947002/tproduct/641800538582-myasnoi-pletter  Канапе с салями –15 шт
Канапе с ветчиной, сыром и маслиной –15 шт
Канапе с пармской ветчиной и вяленым томатом – 15 шт
Рулетики из ветчины – 10 шт</t>
  </si>
  <si>
    <t>Куриный плеттер   Общий вес: 1200 гр.
https://viezdnoy-banket.ru/magazin/c18947002/tproduct/677382525782-kurinii-pletter
Канапе из курочки с кунжутом – 15 шт
Канапе с грудкой и ананасом – 15 шт
Канапе с индейкой и персиком – 15 шт
Канапе с куриным рулетом на
крекере – 10 шт.</t>
  </si>
  <si>
    <t>Мини бургеры (говядина/семга/курица)</t>
  </si>
  <si>
    <t>Общий выход еды на человека:</t>
  </si>
  <si>
    <t>2  блок - банкет  95 персон (дети) - 10 банкетных столов 180см</t>
  </si>
  <si>
    <t>Холодные закуски на банкетный стол (накрыты к началу банкета на столах)</t>
  </si>
  <si>
    <t>Мясное ассорти (куриный рулет, буженина, язык, ассорти из колбас, соус горчица,хрен)</t>
  </si>
  <si>
    <t>Рыбное ассорти (семга, масляная рыба, балык, красная рыба горячего копчения, тосты, соус тартар)</t>
  </si>
  <si>
    <t>Ассорти российских и европейских сыров (дор блю, пармезан, камамбер, моцарелла мини, мраморный, король Артур, чеддер, джем, ягоды, мед, гриссини)</t>
  </si>
  <si>
    <t>Салаты (накрыты к началу банкета на столах)</t>
  </si>
  <si>
    <t>Салат Цезарь с куриным филе (куриное филе, салат айберг, помидор черри, пармезан, бекон, соус цезарь)</t>
  </si>
  <si>
    <t>Оливье с курицей</t>
  </si>
  <si>
    <t>Салат с  мини картофелем и красной рыбой горячего копчения</t>
  </si>
  <si>
    <t>Зеленый салат с цыпленком и вяленными томатами</t>
  </si>
  <si>
    <t>Горячие закуски (подаются через 40 минут)</t>
  </si>
  <si>
    <t>Самосы из теста фило с куриным филе, томатами и сыром фета</t>
  </si>
  <si>
    <t>Горячие блюда- в стол</t>
  </si>
  <si>
    <t>Ассорти шашлыков из расчета на стол (свинина, куриное бедро, говядина, баранина, семга)</t>
  </si>
  <si>
    <t>Овощи гриль (перец, цукини, кукуруза , грибы, баклажан)</t>
  </si>
  <si>
    <t>Горячие блюда- порционно</t>
  </si>
  <si>
    <t>Куриное филе терияки с молодым картофелем, запеченным с пармезаном</t>
  </si>
  <si>
    <t>Филе трески с топпингом из морепродуктов, подается с пюре из батата</t>
  </si>
  <si>
    <t>Хлеб и фрукты</t>
  </si>
  <si>
    <t>Свежеиспеченный хлеб с горкой взбитого масла</t>
  </si>
  <si>
    <t>Десерты - куринарная станция</t>
  </si>
  <si>
    <t>Станция азотного мороженого - в ассортименте</t>
  </si>
  <si>
    <t>2  блок - банкет  20  персон (преподаватели) - 2 банкетных стола 180см</t>
  </si>
  <si>
    <t>Горячие блюда (подаются через 70 минут от начала банкета)</t>
  </si>
  <si>
    <t>Картофель запеченный (картофельные дольки с зеленью)</t>
  </si>
  <si>
    <t>Десерты</t>
  </si>
  <si>
    <t>Ассорти десертов: птифуры, эклеры, тирамису</t>
  </si>
  <si>
    <t>Напитки</t>
  </si>
  <si>
    <t>Чай/кофе (зерновой кофе/чай в ассортименте, молоко, альтернативное молоко, сахар, лимон)</t>
  </si>
  <si>
    <t>Общий выход напитков на персону:</t>
  </si>
  <si>
    <t>Стоимость еды:</t>
  </si>
  <si>
    <t>Персонал и дополнительные расходы</t>
  </si>
  <si>
    <t>Стоимость еды и напитков на персону:</t>
  </si>
  <si>
    <t>Наименование</t>
  </si>
  <si>
    <t>Стоимость услуги</t>
  </si>
  <si>
    <t xml:space="preserve">Итого </t>
  </si>
  <si>
    <t>Официанты - ночная смена</t>
  </si>
  <si>
    <t>* Посуда и столовые приборы включены</t>
  </si>
  <si>
    <t>Банкетный менеджер</t>
  </si>
  <si>
    <t>* Тепловое оборудование и инвентарь включены</t>
  </si>
  <si>
    <t>Повар</t>
  </si>
  <si>
    <t xml:space="preserve">Стол банкетный 180 см </t>
  </si>
  <si>
    <t xml:space="preserve">Скатерть на стол  банкетный 180 см </t>
  </si>
  <si>
    <t>Стул с подушкой прозрачный</t>
  </si>
  <si>
    <t>Грузовая логистика (грузовой автомобиль)</t>
  </si>
  <si>
    <t>Погрузка/разгрузка мебели, оборудования</t>
  </si>
  <si>
    <t>Общая сумма включая все расходы:</t>
  </si>
  <si>
    <t>Итого:</t>
  </si>
  <si>
    <t>Стоимость на персону финальная:</t>
  </si>
  <si>
    <t>Аккредитация Catering Professional</t>
  </si>
  <si>
    <t>Члены НАОМ</t>
  </si>
  <si>
    <t>Победители премии "Кейтеринг года</t>
  </si>
  <si>
    <t>в номинации "Индивидуальный подход"</t>
  </si>
  <si>
    <t>в номинации "В ногу со временем"</t>
  </si>
  <si>
    <t xml:space="preserve">790 881 руб. </t>
  </si>
  <si>
    <t>Никакие напитки кроме чая и кофе.</t>
  </si>
  <si>
    <t xml:space="preserve">534 гр. / персона </t>
  </si>
  <si>
    <t>16 видов холодных закусок, кесадилья и мини бургеры каждому. Фруктовые бокалы, овощное ассорти под?</t>
  </si>
  <si>
    <t>Мясная, рыбная, сырная, овощная и фруктовая тарелки, 4 вида салатов, самосы на гор. Закуску, ассорти шашлыков в овощами гриль в стол + порционное горячее 2 вида на выбор, азотное мороженное</t>
  </si>
  <si>
    <t xml:space="preserve">1268 гр. / персона </t>
  </si>
  <si>
    <t>Если хотим бокалы с фруктами-ягодами нашими- 17000 за это обслуживание со стеклянными бокалами. Станция крио мороженного на азоте 95 порций, 30 мин - 65 000 р. Напитки</t>
  </si>
  <si>
    <t>Овощи, фрукты, ягоды 21 000 руб. Пирожные, если надумаем, можно в Твоем доме взять. Напитки</t>
  </si>
  <si>
    <t>878 гр. / персона + ягодные бокалы, овощи как заложим</t>
  </si>
  <si>
    <t xml:space="preserve">1802 гр. / персона </t>
  </si>
  <si>
    <t xml:space="preserve">Можно убрать салаты или 1 вид, или по кол-ву. Сделать отдельный стол с десертами? </t>
  </si>
  <si>
    <t>Предоплата 100%, крайний срок оплаты за 4 рабочих дня до мероприятия. С ИП по безналу</t>
  </si>
  <si>
    <t>Напитков никаких</t>
  </si>
  <si>
    <t>8 видов канапе, сырная, овощная и фруктовая тарелки, 4 вида салатов, кесадилья на гор. Закуску, ассорти шашлыков с овощами гриль в стол и мини картофелем, ассорти пирожных, ягодные вокалы</t>
  </si>
  <si>
    <t>Холодные  закуски 2 вида + овощная тарелка, 3 салата, горячее овощи с картофелем и шашлычок 86 гр с овощами на шпажке, фруктовая тарелка, пирожные, морс, лимонад, чай, кофе</t>
  </si>
  <si>
    <t>Воду, напитки кроме морсов, лимонада и чая/кофе. Мороженное отдельно</t>
  </si>
  <si>
    <t>В договоре -до 5-00. Продление 5 процентов от стоимости сметы за один час. Т.е. +40 тыс. условно</t>
  </si>
  <si>
    <t>Мороженое?</t>
  </si>
  <si>
    <t>4 вида закусок, бриошь, сендвич, мини бургер, мини сосиска в тесте, ассорти пирожных, фруктовая шпажка 45 шт., чай, кофе, лимонад</t>
  </si>
  <si>
    <t xml:space="preserve">Мясная, сырная, рыбная, овощная и фруктовая тарелки, 3 вида салатов, 3 вида мини-шашлычков по 170 гр. каждому, ассорти пирожных </t>
  </si>
  <si>
    <t xml:space="preserve">https://kostis.ru/ </t>
  </si>
  <si>
    <t>https://viezdnoy-banket.ru/</t>
  </si>
  <si>
    <t>Возврат по форс мажору происходит с вычетом затрат, которые мы понесли, это расписано в пункте форс-мажор в договоре. Причины форс - мажора тоже расписаны. Понятие форс-мажор закреплено в законодательстве РФ. Если отмена день в день, условия те же, что и в предыдущем пункте, но только при условии форс-мажора. Условия отмены мероприятия отражены в договоре. От Ирины: В договоре указано:  Предоплата может быть возвращена не позднее 30 (тридцати) календарных дней до даты начала мероприятия. Для этого Заказчик направляет уведомление Исполнителю с указанием обоснованной причины. В случае уведомления позже указанного срока, предоплата является невозвратной. В случае переноса мероприятия дополнительная оплата не взимается.  Про отмену правидельством мероприятия пункта нет, они готовы его внести на бумагу</t>
  </si>
  <si>
    <t>11 видов канапе, 2 вида тарталеток. : видов горячих закусок, сладкий стол, фруктовая шпажка, чай, кофе, лимонад, морс</t>
  </si>
  <si>
    <t>Напитков нет никаких. По фуршету: Брускетта с болонской колбасой – это бутик с вареной колбасой и редиской, не уверена, что детям такое зайдет. Десерты по 21 гр. на персону. Фрукты 43 гр. По банкету: мясной микс всего 3 вида из них 1 ветчина и 1 варено-копченый сервелат, овощная тарелка. Мне кажется, что морковь и корень сельдерея не будут актуальны нашим детям, я бы убрала сельдерей,  салат греческий не уверена, что дети будут его есть, салат из крабовых палочек (мяса) тоже может не зайти, горячие закуски и горячее – это 2 в 1 горячая закуска и основное горячее блюдо по 170 гр. на персону – не много, гарнира нет вообще. Я бы убрала котлеты из кролика у учителей. В свете того, что можно самим купить. Можно те бе овощи, ягоды фрукты взять на себя, в том же Твоем доме взять сразу нарезки сыров и мяса, чтобы при нас день в день нарезали и только разложить потом + соления какие на стол учителям. Также можно пирожные какие-то взять у них порционные на заказ. Они чень вкусно пекут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</si>
</sst>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164" formatCode="#,##0\ _₽"/>
  </numFmts>
  <fonts count="5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413F3D"/>
      <name val="Arial Nova Light"/>
      <family val="2"/>
    </font>
    <font>
      <b/>
      <sz val="11"/>
      <name val="Arial Nova Light"/>
      <family val="2"/>
    </font>
    <font>
      <sz val="11"/>
      <name val="Arial Nova Light"/>
      <family val="2"/>
    </font>
    <font>
      <b/>
      <sz val="11"/>
      <color rgb="FF413F3D"/>
      <name val="Arial Nova Light"/>
      <family val="2"/>
    </font>
    <font>
      <sz val="11"/>
      <color rgb="FFCC7C68"/>
      <name val="Arial Nova Light"/>
      <family val="2"/>
    </font>
    <font>
      <b/>
      <sz val="14"/>
      <color rgb="FFCC7C68"/>
      <name val="Arial Nova Light"/>
      <family val="2"/>
    </font>
    <font>
      <sz val="10"/>
      <name val="Arial Nova Light"/>
      <family val="2"/>
    </font>
    <font>
      <sz val="11"/>
      <color rgb="FFFF0000"/>
      <name val="Arial Nova Light"/>
      <family val="2"/>
    </font>
    <font>
      <b/>
      <sz val="11"/>
      <color theme="1"/>
      <name val="Arial Nova Light"/>
      <family val="2"/>
    </font>
    <font>
      <b/>
      <sz val="11"/>
      <color rgb="FFCC7C68"/>
      <name val="Arial Nova Light"/>
      <family val="2"/>
    </font>
    <font>
      <i/>
      <sz val="11"/>
      <color rgb="FF413F3D"/>
      <name val="Arial Nova Light"/>
      <family val="2"/>
    </font>
    <font>
      <sz val="10"/>
      <color theme="1"/>
      <name val="Arial Nova Light"/>
      <family val="2"/>
    </font>
    <font>
      <i/>
      <sz val="11"/>
      <name val="Arial Nova Light"/>
      <family val="2"/>
    </font>
    <font>
      <b/>
      <sz val="12"/>
      <color rgb="FFCC7C68"/>
      <name val="Arial Nova Light"/>
      <family val="2"/>
    </font>
    <font>
      <sz val="16"/>
      <color theme="1"/>
      <name val="Arial Nova Light"/>
      <family val="2"/>
    </font>
    <font>
      <b/>
      <sz val="11"/>
      <name val="Arial Nova Light"/>
      <family val="2"/>
      <charset val="204"/>
    </font>
    <font>
      <b/>
      <sz val="11"/>
      <color theme="1"/>
      <name val="Arial Nova Light"/>
      <family val="2"/>
      <charset val="204"/>
    </font>
    <font>
      <sz val="11"/>
      <color theme="1"/>
      <name val="Arial Nova Light"/>
      <family val="2"/>
    </font>
    <font>
      <u/>
      <sz val="11"/>
      <color theme="10"/>
      <name val="Calibri"/>
      <family val="2"/>
      <charset val="204"/>
      <scheme val="minor"/>
    </font>
    <font>
      <i/>
      <sz val="11"/>
      <color rgb="FFCC7C68"/>
      <name val="Arial Nova Light"/>
      <family val="2"/>
    </font>
    <font>
      <b/>
      <sz val="11"/>
      <color theme="0"/>
      <name val="Arial Nova Light"/>
      <family val="2"/>
      <charset val="204"/>
    </font>
    <font>
      <sz val="11.5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8"/>
      <color rgb="FF000000"/>
      <name val="Acrom"/>
    </font>
    <font>
      <sz val="11"/>
      <color rgb="FF000000"/>
      <name val="Calibri"/>
      <family val="2"/>
    </font>
    <font>
      <b/>
      <sz val="11"/>
      <color rgb="FFFFFFFF"/>
      <name val="Acrom"/>
    </font>
    <font>
      <sz val="12"/>
      <color rgb="FFFFFFFF"/>
      <name val="Acrom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rgb="FFFFFFFF"/>
      <name val="Acrom"/>
    </font>
    <font>
      <b/>
      <sz val="11"/>
      <color rgb="FFFF0000"/>
      <name val="Calibri"/>
      <family val="2"/>
      <charset val="204"/>
    </font>
    <font>
      <sz val="18"/>
      <color rgb="FF535353"/>
      <name val="Calibri"/>
      <family val="2"/>
      <charset val="204"/>
    </font>
    <font>
      <sz val="16"/>
      <color rgb="FFFFFFFF"/>
      <name val="Acrom"/>
    </font>
    <font>
      <sz val="11"/>
      <color rgb="FFFFFFFF"/>
      <name val="Acrom"/>
    </font>
    <font>
      <sz val="16"/>
      <color rgb="FF000000"/>
      <name val="Calibri"/>
      <family val="2"/>
      <charset val="204"/>
    </font>
    <font>
      <b/>
      <sz val="10"/>
      <color rgb="FFFFFFFF"/>
      <name val="Acrom"/>
    </font>
    <font>
      <sz val="14"/>
      <color rgb="FFFFFFFF"/>
      <name val="Acrom"/>
    </font>
    <font>
      <b/>
      <sz val="12"/>
      <color rgb="FFFFFFFF"/>
      <name val="Acrom"/>
    </font>
    <font>
      <b/>
      <sz val="9"/>
      <color rgb="FF000000"/>
      <name val="Acrom"/>
    </font>
    <font>
      <sz val="9"/>
      <color rgb="FF000000"/>
      <name val="Acrom"/>
    </font>
    <font>
      <b/>
      <sz val="14"/>
      <color rgb="FFFFFFFF"/>
      <name val="Acrom"/>
    </font>
    <font>
      <sz val="16"/>
      <color rgb="FFFFFFFF"/>
      <name val="Calibri"/>
      <family val="2"/>
      <charset val="204"/>
    </font>
    <font>
      <b/>
      <sz val="16"/>
      <color rgb="FFFFFFFF"/>
      <name val="Acrom"/>
    </font>
    <font>
      <b/>
      <sz val="12"/>
      <color rgb="FF595959"/>
      <name val="Calibri"/>
      <family val="2"/>
      <charset val="204"/>
    </font>
    <font>
      <b/>
      <sz val="11"/>
      <color rgb="FF595959"/>
      <name val="Calibri"/>
      <family val="2"/>
      <charset val="204"/>
    </font>
    <font>
      <sz val="11.5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B3838"/>
        <bgColor indexed="64"/>
      </patternFill>
    </fill>
    <fill>
      <patternFill patternType="solid">
        <fgColor rgb="FF18171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8595B"/>
      </left>
      <right style="thin">
        <color rgb="FF58595B"/>
      </right>
      <top style="thin">
        <color rgb="FF58595B"/>
      </top>
      <bottom style="thin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1" fontId="13" fillId="5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6" fillId="2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6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1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41" fontId="16" fillId="0" borderId="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/>
    <xf numFmtId="2" fontId="6" fillId="0" borderId="1" xfId="0" applyNumberFormat="1" applyFont="1" applyBorder="1" applyAlignment="1">
      <alignment wrapText="1"/>
    </xf>
    <xf numFmtId="164" fontId="20" fillId="0" borderId="1" xfId="1" applyNumberFormat="1" applyFont="1" applyFill="1" applyBorder="1" applyAlignment="1"/>
    <xf numFmtId="0" fontId="6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64" fontId="20" fillId="0" borderId="1" xfId="1" applyNumberFormat="1" applyFont="1" applyFill="1" applyBorder="1" applyAlignment="1">
      <alignment horizontal="center"/>
    </xf>
    <xf numFmtId="2" fontId="20" fillId="0" borderId="1" xfId="1" applyNumberFormat="1" applyFont="1" applyFill="1" applyBorder="1" applyAlignment="1"/>
    <xf numFmtId="0" fontId="25" fillId="9" borderId="1" xfId="0" applyFont="1" applyFill="1" applyBorder="1" applyAlignment="1">
      <alignment horizontal="left"/>
    </xf>
    <xf numFmtId="0" fontId="25" fillId="9" borderId="1" xfId="0" applyFont="1" applyFill="1" applyBorder="1" applyAlignment="1">
      <alignment horizontal="center"/>
    </xf>
    <xf numFmtId="164" fontId="25" fillId="9" borderId="1" xfId="0" applyNumberFormat="1" applyFont="1" applyFill="1" applyBorder="1" applyAlignment="1">
      <alignment horizontal="right"/>
    </xf>
    <xf numFmtId="2" fontId="25" fillId="9" borderId="1" xfId="0" applyNumberFormat="1" applyFont="1" applyFill="1" applyBorder="1" applyAlignment="1">
      <alignment horizontal="right"/>
    </xf>
    <xf numFmtId="0" fontId="25" fillId="10" borderId="1" xfId="0" applyFont="1" applyFill="1" applyBorder="1" applyAlignment="1">
      <alignment horizontal="left"/>
    </xf>
    <xf numFmtId="0" fontId="25" fillId="10" borderId="1" xfId="0" applyFont="1" applyFill="1" applyBorder="1" applyAlignment="1">
      <alignment horizontal="center"/>
    </xf>
    <xf numFmtId="164" fontId="25" fillId="10" borderId="1" xfId="0" applyNumberFormat="1" applyFont="1" applyFill="1" applyBorder="1" applyAlignment="1">
      <alignment horizontal="right"/>
    </xf>
    <xf numFmtId="2" fontId="25" fillId="1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3" fillId="2" borderId="1" xfId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0" fillId="12" borderId="0" xfId="0" applyFill="1"/>
    <xf numFmtId="0" fontId="30" fillId="13" borderId="1" xfId="0" applyFont="1" applyFill="1" applyBorder="1" applyAlignment="1">
      <alignment horizontal="center" vertical="center" wrapText="1"/>
    </xf>
    <xf numFmtId="1" fontId="30" fillId="13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1" fontId="33" fillId="2" borderId="1" xfId="0" applyNumberFormat="1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 wrapText="1"/>
    </xf>
    <xf numFmtId="1" fontId="33" fillId="1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32" fillId="17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wrapText="1"/>
    </xf>
    <xf numFmtId="0" fontId="34" fillId="18" borderId="0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5" fillId="19" borderId="0" xfId="0" applyFont="1" applyFill="1" applyAlignment="1">
      <alignment horizontal="center" vertical="center" wrapText="1"/>
    </xf>
    <xf numFmtId="1" fontId="33" fillId="19" borderId="0" xfId="0" applyNumberFormat="1" applyFont="1" applyFill="1" applyAlignment="1">
      <alignment horizontal="center" vertical="center"/>
    </xf>
    <xf numFmtId="0" fontId="36" fillId="20" borderId="0" xfId="0" applyFont="1" applyFill="1" applyAlignment="1">
      <alignment horizontal="center" vertical="center" wrapText="1"/>
    </xf>
    <xf numFmtId="1" fontId="30" fillId="21" borderId="0" xfId="0" applyNumberFormat="1" applyFont="1" applyFill="1" applyAlignment="1">
      <alignment horizontal="center" vertical="center"/>
    </xf>
    <xf numFmtId="0" fontId="34" fillId="19" borderId="2" xfId="0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22" borderId="1" xfId="0" applyFont="1" applyFill="1" applyBorder="1" applyAlignment="1">
      <alignment horizontal="center" vertical="center" wrapText="1"/>
    </xf>
    <xf numFmtId="0" fontId="33" fillId="22" borderId="1" xfId="0" applyFont="1" applyFill="1" applyBorder="1" applyAlignment="1">
      <alignment horizontal="center" vertical="center"/>
    </xf>
    <xf numFmtId="1" fontId="33" fillId="22" borderId="1" xfId="0" applyNumberFormat="1" applyFont="1" applyFill="1" applyBorder="1" applyAlignment="1">
      <alignment horizontal="center" vertical="center"/>
    </xf>
    <xf numFmtId="0" fontId="34" fillId="2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 wrapText="1"/>
    </xf>
    <xf numFmtId="0" fontId="33" fillId="19" borderId="1" xfId="0" applyFont="1" applyFill="1" applyBorder="1" applyAlignment="1">
      <alignment horizontal="center" vertical="center"/>
    </xf>
    <xf numFmtId="1" fontId="33" fillId="19" borderId="1" xfId="0" applyNumberFormat="1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 wrapText="1"/>
    </xf>
    <xf numFmtId="1" fontId="33" fillId="0" borderId="1" xfId="0" quotePrefix="1" applyNumberFormat="1" applyFont="1" applyBorder="1" applyAlignment="1">
      <alignment horizontal="center" vertical="center"/>
    </xf>
    <xf numFmtId="0" fontId="36" fillId="19" borderId="0" xfId="0" applyFont="1" applyFill="1" applyAlignment="1">
      <alignment horizontal="center" vertical="center" wrapText="1"/>
    </xf>
    <xf numFmtId="1" fontId="30" fillId="19" borderId="0" xfId="0" applyNumberFormat="1" applyFont="1" applyFill="1" applyAlignment="1">
      <alignment horizontal="center" vertical="center"/>
    </xf>
    <xf numFmtId="0" fontId="36" fillId="14" borderId="0" xfId="0" applyFont="1" applyFill="1" applyAlignment="1">
      <alignment horizontal="center" vertical="center" wrapText="1"/>
    </xf>
    <xf numFmtId="0" fontId="30" fillId="14" borderId="0" xfId="0" applyFont="1" applyFill="1" applyAlignment="1">
      <alignment horizontal="center" vertical="center"/>
    </xf>
    <xf numFmtId="0" fontId="38" fillId="0" borderId="0" xfId="0" applyFont="1"/>
    <xf numFmtId="1" fontId="38" fillId="0" borderId="0" xfId="0" applyNumberFormat="1" applyFont="1"/>
    <xf numFmtId="0" fontId="41" fillId="0" borderId="0" xfId="0" applyFont="1" applyAlignment="1">
      <alignment horizontal="center"/>
    </xf>
    <xf numFmtId="1" fontId="43" fillId="23" borderId="8" xfId="0" applyNumberFormat="1" applyFont="1" applyFill="1" applyBorder="1" applyAlignment="1">
      <alignment horizontal="center"/>
    </xf>
    <xf numFmtId="0" fontId="31" fillId="13" borderId="9" xfId="0" applyFont="1" applyFill="1" applyBorder="1" applyAlignment="1">
      <alignment horizontal="left" vertical="center"/>
    </xf>
    <xf numFmtId="0" fontId="31" fillId="13" borderId="2" xfId="0" applyFont="1" applyFill="1" applyBorder="1" applyAlignment="1">
      <alignment horizontal="center" vertical="center"/>
    </xf>
    <xf numFmtId="1" fontId="31" fillId="13" borderId="2" xfId="0" applyNumberFormat="1" applyFont="1" applyFill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0" fontId="32" fillId="15" borderId="11" xfId="0" applyFont="1" applyFill="1" applyBorder="1" applyAlignment="1">
      <alignment horizontal="left"/>
    </xf>
    <xf numFmtId="0" fontId="0" fillId="19" borderId="1" xfId="0" applyFill="1" applyBorder="1" applyAlignment="1">
      <alignment horizontal="center" vertical="center"/>
    </xf>
    <xf numFmtId="0" fontId="32" fillId="8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/>
    </xf>
    <xf numFmtId="0" fontId="32" fillId="15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" fontId="47" fillId="21" borderId="17" xfId="0" applyNumberFormat="1" applyFont="1" applyFill="1" applyBorder="1" applyAlignment="1">
      <alignment horizontal="center" vertical="center"/>
    </xf>
    <xf numFmtId="1" fontId="48" fillId="24" borderId="18" xfId="0" applyNumberFormat="1" applyFont="1" applyFill="1" applyBorder="1"/>
    <xf numFmtId="0" fontId="49" fillId="21" borderId="19" xfId="0" applyFont="1" applyFill="1" applyBorder="1" applyAlignment="1">
      <alignment horizontal="center"/>
    </xf>
    <xf numFmtId="1" fontId="47" fillId="14" borderId="20" xfId="0" applyNumberFormat="1" applyFont="1" applyFill="1" applyBorder="1" applyAlignment="1">
      <alignment horizontal="center" vertical="center"/>
    </xf>
    <xf numFmtId="0" fontId="0" fillId="19" borderId="0" xfId="0" applyFill="1"/>
    <xf numFmtId="1" fontId="0" fillId="19" borderId="0" xfId="0" applyNumberFormat="1" applyFill="1"/>
    <xf numFmtId="1" fontId="0" fillId="12" borderId="0" xfId="0" applyNumberFormat="1" applyFill="1"/>
    <xf numFmtId="0" fontId="0" fillId="11" borderId="1" xfId="0" applyFill="1" applyBorder="1" applyAlignment="1">
      <alignment horizontal="left" vertical="top" wrapText="1"/>
    </xf>
    <xf numFmtId="0" fontId="52" fillId="4" borderId="1" xfId="0" applyFont="1" applyFill="1" applyBorder="1" applyAlignment="1">
      <alignment horizontal="left" vertical="top"/>
    </xf>
    <xf numFmtId="0" fontId="53" fillId="4" borderId="1" xfId="0" applyFont="1" applyFill="1" applyBorder="1" applyAlignment="1">
      <alignment horizontal="left" vertical="top" wrapText="1"/>
    </xf>
    <xf numFmtId="3" fontId="53" fillId="4" borderId="1" xfId="0" applyNumberFormat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/>
    </xf>
    <xf numFmtId="3" fontId="0" fillId="4" borderId="1" xfId="0" applyNumberFormat="1" applyFill="1" applyBorder="1" applyAlignment="1">
      <alignment horizontal="left" vertical="top" wrapText="1"/>
    </xf>
    <xf numFmtId="0" fontId="19" fillId="0" borderId="0" xfId="0" applyFont="1" applyAlignment="1" applyProtection="1">
      <alignment horizontal="left" wrapText="1"/>
      <protection locked="0"/>
    </xf>
    <xf numFmtId="0" fontId="51" fillId="12" borderId="0" xfId="0" applyFont="1" applyFill="1" applyAlignment="1">
      <alignment horizontal="left"/>
    </xf>
    <xf numFmtId="0" fontId="51" fillId="12" borderId="0" xfId="0" applyFont="1" applyFill="1" applyAlignment="1">
      <alignment horizontal="center" vertical="center"/>
    </xf>
    <xf numFmtId="0" fontId="45" fillId="15" borderId="0" xfId="0" applyFont="1" applyFill="1" applyAlignment="1">
      <alignment horizontal="left" vertical="center"/>
    </xf>
    <xf numFmtId="0" fontId="46" fillId="15" borderId="0" xfId="0" applyFont="1" applyFill="1" applyAlignment="1">
      <alignment horizontal="left" vertical="center"/>
    </xf>
    <xf numFmtId="0" fontId="45" fillId="15" borderId="0" xfId="0" applyFont="1" applyFill="1" applyAlignment="1">
      <alignment horizontal="left" vertical="center" wrapText="1"/>
    </xf>
    <xf numFmtId="0" fontId="31" fillId="21" borderId="15" xfId="0" applyFont="1" applyFill="1" applyBorder="1" applyAlignment="1">
      <alignment horizontal="center" vertical="center"/>
    </xf>
    <xf numFmtId="0" fontId="31" fillId="21" borderId="16" xfId="0" applyFont="1" applyFill="1" applyBorder="1" applyAlignment="1">
      <alignment horizontal="center" vertical="center"/>
    </xf>
    <xf numFmtId="0" fontId="31" fillId="14" borderId="13" xfId="0" applyFont="1" applyFill="1" applyBorder="1" applyAlignment="1">
      <alignment horizontal="left" vertical="center"/>
    </xf>
    <xf numFmtId="0" fontId="31" fillId="14" borderId="14" xfId="0" applyFont="1" applyFill="1" applyBorder="1" applyAlignment="1">
      <alignment horizontal="left" vertical="center"/>
    </xf>
    <xf numFmtId="0" fontId="0" fillId="12" borderId="0" xfId="0" applyFill="1" applyAlignment="1">
      <alignment horizontal="center"/>
    </xf>
    <xf numFmtId="0" fontId="50" fillId="0" borderId="0" xfId="0" applyFont="1" applyAlignment="1">
      <alignment horizontal="left"/>
    </xf>
    <xf numFmtId="0" fontId="50" fillId="12" borderId="0" xfId="0" applyFont="1" applyFill="1" applyAlignment="1">
      <alignment horizontal="left"/>
    </xf>
    <xf numFmtId="0" fontId="50" fillId="12" borderId="0" xfId="0" applyFont="1" applyFill="1" applyAlignment="1">
      <alignment horizontal="center"/>
    </xf>
    <xf numFmtId="0" fontId="33" fillId="16" borderId="1" xfId="0" applyFont="1" applyFill="1" applyBorder="1" applyAlignment="1">
      <alignment horizontal="center" vertical="center"/>
    </xf>
    <xf numFmtId="0" fontId="31" fillId="14" borderId="2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9" fillId="14" borderId="0" xfId="0" applyFont="1" applyFill="1" applyAlignment="1">
      <alignment horizontal="center" vertical="center"/>
    </xf>
    <xf numFmtId="0" fontId="40" fillId="14" borderId="0" xfId="0" applyFont="1" applyFill="1" applyAlignment="1">
      <alignment horizontal="center" vertical="center"/>
    </xf>
    <xf numFmtId="1" fontId="42" fillId="23" borderId="6" xfId="0" applyNumberFormat="1" applyFont="1" applyFill="1" applyBorder="1" applyAlignment="1">
      <alignment horizontal="left" vertical="center"/>
    </xf>
    <xf numFmtId="0" fontId="42" fillId="23" borderId="7" xfId="0" applyFont="1" applyFill="1" applyBorder="1" applyAlignment="1">
      <alignment horizontal="left" vertical="center"/>
    </xf>
    <xf numFmtId="0" fontId="28" fillId="12" borderId="5" xfId="0" applyFont="1" applyFill="1" applyBorder="1" applyAlignment="1">
      <alignment horizontal="center" vertical="top"/>
    </xf>
    <xf numFmtId="0" fontId="2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6" fillId="15" borderId="0" xfId="0" applyFont="1" applyFill="1" applyAlignment="1">
      <alignment horizontal="left" vertical="center" wrapText="1"/>
    </xf>
    <xf numFmtId="0" fontId="28" fillId="12" borderId="5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224790</xdr:colOff>
      <xdr:row>0</xdr:row>
      <xdr:rowOff>0</xdr:rowOff>
    </xdr:from>
    <xdr:to>
      <xdr:col>13</xdr:col>
      <xdr:colOff>361950</xdr:colOff>
      <xdr:row>4</xdr:row>
      <xdr:rowOff>104606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994B7FC-70C7-4DAF-AF17-DA2D90B6E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5915" y="0"/>
          <a:ext cx="7871460" cy="1580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2</xdr:row>
      <xdr:rowOff>68580</xdr:rowOff>
    </xdr:from>
    <xdr:to>
      <xdr:col>14</xdr:col>
      <xdr:colOff>409575</xdr:colOff>
      <xdr:row>6</xdr:row>
      <xdr:rowOff>7620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D002E30-8853-4BF6-AA96-F5B20350B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982075" y="449580"/>
          <a:ext cx="2466975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31750</xdr:rowOff>
    </xdr:from>
    <xdr:to>
      <xdr:col>0</xdr:col>
      <xdr:colOff>390525</xdr:colOff>
      <xdr:row>4</xdr:row>
      <xdr:rowOff>134804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B8F2FA6-AB03-4776-BCF8-A8B56C0CB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" y="31750"/>
          <a:ext cx="390524" cy="96982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88</xdr:row>
      <xdr:rowOff>99060</xdr:rowOff>
    </xdr:from>
    <xdr:to>
      <xdr:col>4</xdr:col>
      <xdr:colOff>570230</xdr:colOff>
      <xdr:row>97</xdr:row>
      <xdr:rowOff>68579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1856C6F-0231-4181-8DD2-BAFC30E9E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419100" y="34951035"/>
          <a:ext cx="2589530" cy="1684019"/>
        </a:xfrm>
        <a:prstGeom prst="rect">
          <a:avLst/>
        </a:prstGeom>
      </xdr:spPr>
    </xdr:pic>
    <xdr:clientData/>
  </xdr:twoCellAnchor>
  <xdr:twoCellAnchor editAs="oneCell">
    <xdr:from>
      <xdr:col>5</xdr:col>
      <xdr:colOff>662940</xdr:colOff>
      <xdr:row>91</xdr:row>
      <xdr:rowOff>152400</xdr:rowOff>
    </xdr:from>
    <xdr:to>
      <xdr:col>13</xdr:col>
      <xdr:colOff>51435</xdr:colOff>
      <xdr:row>93</xdr:row>
      <xdr:rowOff>121920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261C271-531D-4CBE-AFBA-A7C298898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xfrm>
          <a:off x="1872615" y="35575875"/>
          <a:ext cx="4322445" cy="350520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88</xdr:row>
      <xdr:rowOff>30480</xdr:rowOff>
    </xdr:from>
    <xdr:to>
      <xdr:col>11</xdr:col>
      <xdr:colOff>360045</xdr:colOff>
      <xdr:row>99</xdr:row>
      <xdr:rowOff>53340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B9476C7-F945-4774-B257-AF00AC858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xfrm>
          <a:off x="6617970" y="34882455"/>
          <a:ext cx="2105025" cy="211836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89</xdr:row>
      <xdr:rowOff>152400</xdr:rowOff>
    </xdr:from>
    <xdr:to>
      <xdr:col>15</xdr:col>
      <xdr:colOff>57785</xdr:colOff>
      <xdr:row>96</xdr:row>
      <xdr:rowOff>99061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AF60021-6AC3-4046-80E8-B71F4F6CAF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tretch>
          <a:fillRect/>
        </a:stretch>
      </xdr:blipFill>
      <xdr:spPr>
        <a:xfrm>
          <a:off x="9986010" y="35194875"/>
          <a:ext cx="2397125" cy="1280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552451</xdr:colOff>
      <xdr:row>0</xdr:row>
      <xdr:rowOff>0</xdr:rowOff>
    </xdr:from>
    <xdr:to>
      <xdr:col>20</xdr:col>
      <xdr:colOff>209551</xdr:colOff>
      <xdr:row>3</xdr:row>
      <xdr:rowOff>314222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DDCDD0-49AD-44CE-A5B3-36BAF50527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525251" y="0"/>
          <a:ext cx="876300" cy="895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zdnoy-banket.ru/" TargetMode="External"/><Relationship Id="rId2" Type="http://schemas.openxmlformats.org/officeDocument/2006/relationships/hyperlink" Target="https://kostis.ru/" TargetMode="External"/><Relationship Id="rId1" Type="http://schemas.openxmlformats.org/officeDocument/2006/relationships/hyperlink" Target="https://kp.m-catering.ru/f1350f3c-044b-41ba-b1bd-2dc5f357379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0875-D7EB-47AB-976A-5FF0D9DECEC8}">
  <sheetPr>
    <pageSetUpPr fitToPage="1"/>
  </sheetPr>
  <dimension ref="A1:H38"/>
  <sheetViews>
    <sheetView tabSelected="1" workbookViewId="0">
      <selection sqref="A1:E25"/>
    </sheetView>
  </sheetViews>
  <sheetFormatPr defaultRowHeight="15"/>
  <cols>
    <col min="1" max="1" width="26.7109375" style="97" customWidth="1"/>
    <col min="2" max="2" width="39.42578125" style="7" customWidth="1"/>
    <col min="3" max="3" width="29.140625" style="97" customWidth="1"/>
    <col min="4" max="4" width="38.5703125" style="7" customWidth="1"/>
    <col min="5" max="5" width="40" style="97" customWidth="1"/>
    <col min="6" max="6" width="27.85546875" customWidth="1"/>
  </cols>
  <sheetData>
    <row r="1" spans="1:8" s="3" customFormat="1" ht="15.75" customHeight="1">
      <c r="A1" s="5" t="s">
        <v>0</v>
      </c>
      <c r="B1" s="5" t="s">
        <v>10</v>
      </c>
      <c r="C1" s="5" t="s">
        <v>11</v>
      </c>
      <c r="D1" s="5" t="s">
        <v>12</v>
      </c>
      <c r="E1" s="5" t="s">
        <v>13</v>
      </c>
      <c r="F1" s="4" t="s">
        <v>14</v>
      </c>
      <c r="G1" s="2"/>
      <c r="H1" s="2"/>
    </row>
    <row r="2" spans="1:8" s="3" customFormat="1" ht="15.75" customHeight="1">
      <c r="A2" s="5" t="s">
        <v>27</v>
      </c>
      <c r="B2" s="102" t="s">
        <v>288</v>
      </c>
      <c r="C2" s="102" t="s">
        <v>289</v>
      </c>
      <c r="D2" s="5"/>
      <c r="E2" s="102" t="s">
        <v>178</v>
      </c>
      <c r="F2" s="4"/>
      <c r="G2" s="2"/>
      <c r="H2" s="2"/>
    </row>
    <row r="3" spans="1:8" ht="243" customHeight="1">
      <c r="A3" s="9" t="s">
        <v>1</v>
      </c>
      <c r="B3" s="6" t="s">
        <v>15</v>
      </c>
      <c r="C3" s="6" t="s">
        <v>190</v>
      </c>
      <c r="D3" s="6" t="s">
        <v>148</v>
      </c>
      <c r="E3" s="6" t="s">
        <v>279</v>
      </c>
      <c r="F3" s="8"/>
      <c r="G3" s="1"/>
      <c r="H3" s="1"/>
    </row>
    <row r="4" spans="1:8" ht="63.75" customHeight="1">
      <c r="A4" s="9" t="s">
        <v>2</v>
      </c>
      <c r="B4" s="6" t="s">
        <v>284</v>
      </c>
      <c r="C4" s="6" t="s">
        <v>157</v>
      </c>
      <c r="D4" s="99" t="s">
        <v>156</v>
      </c>
      <c r="E4" s="6" t="s">
        <v>156</v>
      </c>
      <c r="F4" s="1"/>
      <c r="G4" s="1"/>
      <c r="H4" s="1"/>
    </row>
    <row r="5" spans="1:8" ht="345.75" customHeight="1">
      <c r="A5" s="9" t="s">
        <v>3</v>
      </c>
      <c r="B5" s="6" t="s">
        <v>290</v>
      </c>
      <c r="C5" s="100" t="s">
        <v>182</v>
      </c>
      <c r="D5" s="6" t="s">
        <v>149</v>
      </c>
      <c r="E5" s="6" t="s">
        <v>166</v>
      </c>
      <c r="F5" s="1"/>
      <c r="G5" s="1"/>
      <c r="H5" s="1"/>
    </row>
    <row r="6" spans="1:8" ht="181.5" customHeight="1">
      <c r="A6" s="9" t="s">
        <v>4</v>
      </c>
      <c r="B6" s="6" t="s">
        <v>16</v>
      </c>
      <c r="C6" s="6" t="s">
        <v>183</v>
      </c>
      <c r="D6" s="6" t="s">
        <v>150</v>
      </c>
      <c r="E6" s="6" t="s">
        <v>167</v>
      </c>
      <c r="F6" s="1"/>
      <c r="G6" s="1"/>
      <c r="H6" s="1"/>
    </row>
    <row r="7" spans="1:8" ht="150">
      <c r="A7" s="9" t="s">
        <v>5</v>
      </c>
      <c r="B7" s="6" t="s">
        <v>17</v>
      </c>
      <c r="C7" s="6" t="s">
        <v>184</v>
      </c>
      <c r="D7" s="6" t="s">
        <v>151</v>
      </c>
      <c r="E7" s="6" t="s">
        <v>168</v>
      </c>
      <c r="F7" s="1"/>
      <c r="G7" s="1"/>
      <c r="H7" s="1"/>
    </row>
    <row r="8" spans="1:8" ht="271.5" customHeight="1">
      <c r="A8" s="9" t="s">
        <v>6</v>
      </c>
      <c r="B8" s="6" t="s">
        <v>186</v>
      </c>
      <c r="C8" s="6" t="s">
        <v>185</v>
      </c>
      <c r="D8" s="6" t="s">
        <v>152</v>
      </c>
      <c r="E8" s="6" t="s">
        <v>169</v>
      </c>
      <c r="F8" s="1"/>
      <c r="G8" s="1"/>
      <c r="H8" s="1"/>
    </row>
    <row r="9" spans="1:8" ht="240.75" customHeight="1">
      <c r="A9" s="9" t="s">
        <v>7</v>
      </c>
      <c r="B9" s="6" t="s">
        <v>18</v>
      </c>
      <c r="C9" s="6" t="s">
        <v>189</v>
      </c>
      <c r="D9" s="6" t="s">
        <v>153</v>
      </c>
      <c r="E9" s="165" t="s">
        <v>170</v>
      </c>
      <c r="F9" s="1"/>
      <c r="G9" s="1"/>
      <c r="H9" s="1"/>
    </row>
    <row r="10" spans="1:8" ht="303" customHeight="1">
      <c r="A10" s="9" t="s">
        <v>8</v>
      </c>
      <c r="B10" s="6" t="s">
        <v>19</v>
      </c>
      <c r="C10" s="6" t="s">
        <v>187</v>
      </c>
      <c r="D10" s="6" t="s">
        <v>154</v>
      </c>
      <c r="E10" s="6" t="s">
        <v>171</v>
      </c>
      <c r="F10" s="1"/>
      <c r="G10" s="1"/>
      <c r="H10" s="1"/>
    </row>
    <row r="11" spans="1:8" ht="61.5" customHeight="1">
      <c r="A11" s="9" t="s">
        <v>9</v>
      </c>
      <c r="B11" s="6" t="s">
        <v>20</v>
      </c>
      <c r="C11" s="6" t="s">
        <v>188</v>
      </c>
      <c r="D11" s="6" t="s">
        <v>158</v>
      </c>
      <c r="E11" s="6" t="s">
        <v>172</v>
      </c>
      <c r="F11" s="1"/>
      <c r="G11" s="1"/>
      <c r="H11" s="1"/>
    </row>
    <row r="12" spans="1:8" ht="75">
      <c r="A12" s="9" t="s">
        <v>21</v>
      </c>
      <c r="B12" s="98" t="s">
        <v>40</v>
      </c>
      <c r="C12" s="98" t="s">
        <v>268</v>
      </c>
      <c r="D12" s="98" t="s">
        <v>159</v>
      </c>
      <c r="E12" s="98" t="s">
        <v>173</v>
      </c>
      <c r="F12" s="10"/>
      <c r="G12" s="10"/>
      <c r="H12" s="10"/>
    </row>
    <row r="13" spans="1:8">
      <c r="A13" s="9" t="s">
        <v>39</v>
      </c>
      <c r="B13" s="103"/>
      <c r="C13" s="103"/>
      <c r="D13" s="103"/>
      <c r="E13" s="103"/>
      <c r="F13" s="1"/>
      <c r="G13" s="1"/>
      <c r="H13" s="1"/>
    </row>
    <row r="14" spans="1:8" ht="30">
      <c r="A14" s="9" t="s">
        <v>22</v>
      </c>
      <c r="B14" s="6" t="s">
        <v>283</v>
      </c>
      <c r="C14" s="6" t="s">
        <v>269</v>
      </c>
      <c r="D14" s="6" t="s">
        <v>163</v>
      </c>
      <c r="E14" s="6" t="s">
        <v>280</v>
      </c>
      <c r="F14" s="1"/>
      <c r="G14" s="1"/>
      <c r="H14" s="1"/>
    </row>
    <row r="15" spans="1:8">
      <c r="A15" s="9" t="s">
        <v>23</v>
      </c>
      <c r="B15" s="98" t="s">
        <v>34</v>
      </c>
      <c r="C15" s="98" t="s">
        <v>277</v>
      </c>
      <c r="D15" s="169" t="s">
        <v>164</v>
      </c>
      <c r="E15" s="98" t="s">
        <v>174</v>
      </c>
      <c r="F15" s="1"/>
      <c r="G15" s="1"/>
      <c r="H15" s="1"/>
    </row>
    <row r="16" spans="1:8">
      <c r="A16" s="9" t="s">
        <v>25</v>
      </c>
      <c r="B16" s="170" t="s">
        <v>30</v>
      </c>
      <c r="C16" s="98" t="s">
        <v>270</v>
      </c>
      <c r="D16" s="170" t="s">
        <v>160</v>
      </c>
      <c r="E16" s="98" t="s">
        <v>176</v>
      </c>
      <c r="F16" s="1"/>
      <c r="G16" s="1"/>
      <c r="H16" s="1"/>
    </row>
    <row r="17" spans="1:8" ht="60">
      <c r="A17" s="9" t="s">
        <v>36</v>
      </c>
      <c r="B17" s="101" t="s">
        <v>291</v>
      </c>
      <c r="C17" s="6" t="s">
        <v>271</v>
      </c>
      <c r="D17" s="100" t="s">
        <v>286</v>
      </c>
      <c r="E17" s="6" t="s">
        <v>179</v>
      </c>
      <c r="F17" s="1"/>
      <c r="G17" s="1"/>
      <c r="H17" s="1"/>
    </row>
    <row r="18" spans="1:8">
      <c r="A18" s="9" t="s">
        <v>24</v>
      </c>
      <c r="B18" s="169" t="s">
        <v>31</v>
      </c>
      <c r="C18" s="98" t="s">
        <v>273</v>
      </c>
      <c r="D18" s="170" t="s">
        <v>161</v>
      </c>
      <c r="E18" s="171" t="s">
        <v>177</v>
      </c>
      <c r="F18" s="1"/>
      <c r="G18" s="1"/>
      <c r="H18" s="1"/>
    </row>
    <row r="19" spans="1:8" ht="106.5" customHeight="1">
      <c r="A19" s="9" t="s">
        <v>37</v>
      </c>
      <c r="B19" s="100" t="s">
        <v>282</v>
      </c>
      <c r="C19" s="6" t="s">
        <v>272</v>
      </c>
      <c r="D19" s="100" t="s">
        <v>165</v>
      </c>
      <c r="E19" s="6" t="s">
        <v>287</v>
      </c>
      <c r="F19" s="1"/>
      <c r="G19" s="1"/>
      <c r="H19" s="1"/>
    </row>
    <row r="20" spans="1:8" ht="30">
      <c r="A20" s="9" t="s">
        <v>26</v>
      </c>
      <c r="B20" s="166" t="s">
        <v>32</v>
      </c>
      <c r="C20" s="167" t="s">
        <v>276</v>
      </c>
      <c r="D20" s="166" t="s">
        <v>162</v>
      </c>
      <c r="E20" s="168" t="s">
        <v>181</v>
      </c>
      <c r="F20" s="1"/>
      <c r="G20" s="1"/>
      <c r="H20" s="1"/>
    </row>
    <row r="21" spans="1:8" ht="120">
      <c r="A21" s="9" t="s">
        <v>38</v>
      </c>
      <c r="B21" s="6" t="s">
        <v>282</v>
      </c>
      <c r="C21" s="6" t="s">
        <v>281</v>
      </c>
      <c r="D21" s="100" t="s">
        <v>165</v>
      </c>
      <c r="E21" s="6" t="s">
        <v>180</v>
      </c>
      <c r="F21" s="1"/>
      <c r="G21" s="1"/>
      <c r="H21" s="1"/>
    </row>
    <row r="22" spans="1:8" ht="78" customHeight="1">
      <c r="A22" s="9" t="s">
        <v>28</v>
      </c>
      <c r="B22" s="6" t="s">
        <v>274</v>
      </c>
      <c r="C22" s="6" t="s">
        <v>275</v>
      </c>
      <c r="D22" s="6" t="s">
        <v>285</v>
      </c>
      <c r="E22" s="6" t="s">
        <v>175</v>
      </c>
      <c r="F22" s="1"/>
      <c r="G22" s="1"/>
      <c r="H22" s="1"/>
    </row>
    <row r="23" spans="1:8" ht="396.75" customHeight="1">
      <c r="A23" s="9" t="s">
        <v>29</v>
      </c>
      <c r="B23" s="6" t="s">
        <v>33</v>
      </c>
      <c r="C23" s="6" t="s">
        <v>278</v>
      </c>
      <c r="D23" s="6" t="s">
        <v>155</v>
      </c>
      <c r="E23" s="6" t="s">
        <v>292</v>
      </c>
      <c r="F23" s="1"/>
      <c r="G23" s="1"/>
      <c r="H23" s="1"/>
    </row>
    <row r="24" spans="1:8">
      <c r="A24" s="6"/>
      <c r="B24" s="6"/>
      <c r="C24" s="6"/>
      <c r="D24" s="6"/>
      <c r="E24" s="6"/>
      <c r="F24" s="1"/>
      <c r="G24" s="1"/>
      <c r="H24" s="1"/>
    </row>
    <row r="25" spans="1:8">
      <c r="A25" s="6"/>
      <c r="B25" s="6"/>
      <c r="C25" s="6"/>
      <c r="D25" s="6"/>
      <c r="E25" s="6"/>
      <c r="F25" s="1"/>
      <c r="G25" s="1"/>
      <c r="H25" s="1"/>
    </row>
    <row r="26" spans="1:8">
      <c r="A26" s="6"/>
      <c r="B26" s="6"/>
      <c r="C26" s="6"/>
      <c r="D26" s="6"/>
      <c r="E26" s="6"/>
      <c r="F26" s="1"/>
      <c r="G26" s="1"/>
      <c r="H26" s="1"/>
    </row>
    <row r="27" spans="1:8">
      <c r="A27" s="6"/>
      <c r="B27" s="6"/>
      <c r="C27" s="6"/>
      <c r="D27" s="6"/>
      <c r="E27" s="6"/>
      <c r="F27" s="1"/>
      <c r="G27" s="1"/>
      <c r="H27" s="1"/>
    </row>
    <row r="28" spans="1:8">
      <c r="A28" s="6"/>
      <c r="B28" s="6"/>
      <c r="C28" s="6"/>
      <c r="D28" s="6"/>
      <c r="E28" s="6"/>
      <c r="F28" s="1"/>
      <c r="G28" s="1"/>
      <c r="H28" s="1"/>
    </row>
    <row r="29" spans="1:8">
      <c r="A29" s="6"/>
      <c r="B29" s="6"/>
      <c r="C29" s="6"/>
      <c r="D29" s="6"/>
      <c r="E29" s="6"/>
      <c r="F29" s="1"/>
      <c r="G29" s="1"/>
      <c r="H29" s="1"/>
    </row>
    <row r="30" spans="1:8">
      <c r="A30" s="6"/>
      <c r="B30" s="6"/>
      <c r="C30" s="6"/>
      <c r="D30" s="6"/>
      <c r="E30" s="6"/>
      <c r="F30" s="1"/>
      <c r="G30" s="1"/>
      <c r="H30" s="1"/>
    </row>
    <row r="31" spans="1:8">
      <c r="A31" s="6"/>
      <c r="B31" s="6"/>
      <c r="C31" s="6"/>
      <c r="D31" s="6"/>
      <c r="E31" s="6"/>
      <c r="F31" s="1"/>
      <c r="G31" s="1"/>
      <c r="H31" s="1"/>
    </row>
    <row r="32" spans="1:8">
      <c r="A32" s="6"/>
      <c r="B32" s="6"/>
      <c r="C32" s="6"/>
      <c r="D32" s="6"/>
      <c r="E32" s="6"/>
      <c r="F32" s="1"/>
      <c r="G32" s="1"/>
      <c r="H32" s="1"/>
    </row>
    <row r="33" spans="1:8">
      <c r="A33" s="6"/>
      <c r="B33" s="6"/>
      <c r="C33" s="6" t="s">
        <v>35</v>
      </c>
      <c r="D33" s="6"/>
      <c r="E33" s="6"/>
      <c r="F33" s="1"/>
      <c r="G33" s="1"/>
      <c r="H33" s="1"/>
    </row>
    <row r="34" spans="1:8">
      <c r="A34" s="6"/>
      <c r="B34" s="6"/>
      <c r="C34" s="6"/>
      <c r="D34" s="6"/>
      <c r="E34" s="6"/>
      <c r="F34" s="1"/>
      <c r="G34" s="1"/>
      <c r="H34" s="1"/>
    </row>
    <row r="35" spans="1:8">
      <c r="A35" s="6"/>
      <c r="B35" s="6"/>
      <c r="C35" s="6"/>
      <c r="D35" s="6"/>
      <c r="E35" s="6"/>
      <c r="F35" s="1"/>
      <c r="G35" s="1"/>
      <c r="H35" s="1"/>
    </row>
    <row r="36" spans="1:8">
      <c r="A36" s="6"/>
      <c r="B36" s="6"/>
      <c r="C36" s="6"/>
      <c r="D36" s="6"/>
      <c r="E36" s="6"/>
      <c r="F36" s="1"/>
      <c r="G36" s="1"/>
      <c r="H36" s="1"/>
    </row>
    <row r="37" spans="1:8">
      <c r="A37" s="6"/>
      <c r="B37" s="6"/>
      <c r="C37" s="6"/>
      <c r="D37" s="6"/>
      <c r="E37" s="6"/>
      <c r="F37" s="1"/>
      <c r="G37" s="1"/>
      <c r="H37" s="1"/>
    </row>
    <row r="38" spans="1:8">
      <c r="A38" s="6"/>
      <c r="B38" s="6"/>
      <c r="C38" s="6"/>
      <c r="D38" s="6"/>
      <c r="E38" s="6"/>
      <c r="F38" s="1"/>
      <c r="G38" s="1"/>
      <c r="H38" s="1"/>
    </row>
  </sheetData>
  <hyperlinks>
    <hyperlink ref="E2" r:id="rId1" xr:uid="{491F352E-E76F-4AA2-B908-C1EA2EB9D7FD}"/>
    <hyperlink ref="B2" r:id="rId2" xr:uid="{89404775-D831-4238-AE81-3A39E4433028}"/>
    <hyperlink ref="C2" r:id="rId3" xr:uid="{31F5CAF5-9DB5-4722-A3DA-FD2A58047538}"/>
  </hyperlinks>
  <pageMargins left="0.25" right="0.25" top="0.75" bottom="0.75" header="0.3" footer="0.3"/>
  <pageSetup paperSize="9" scale="64" fitToHeight="0" orientation="landscape" horizontalDpi="0" verticalDpi="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99B8-694C-42B2-B5BE-A04F58BF4266}">
  <dimension ref="A1:F141"/>
  <sheetViews>
    <sheetView topLeftCell="A133" workbookViewId="0">
      <selection activeCell="G142" sqref="G142"/>
    </sheetView>
  </sheetViews>
  <sheetFormatPr defaultRowHeight="15"/>
  <cols>
    <col min="1" max="1" width="60.140625" style="95" customWidth="1"/>
    <col min="2" max="2" width="17.7109375" style="11" customWidth="1"/>
    <col min="3" max="3" width="13" style="11" customWidth="1"/>
    <col min="4" max="4" width="12.28515625" style="11" customWidth="1"/>
    <col min="5" max="5" width="13.140625" style="11" customWidth="1"/>
    <col min="6" max="6" width="13.5703125" style="11" customWidth="1"/>
  </cols>
  <sheetData>
    <row r="1" spans="1:6">
      <c r="A1"/>
      <c r="B1"/>
    </row>
    <row r="2" spans="1:6">
      <c r="A2" s="12" t="s">
        <v>41</v>
      </c>
      <c r="B2" s="13" t="s">
        <v>42</v>
      </c>
    </row>
    <row r="3" spans="1:6">
      <c r="A3" s="12" t="s">
        <v>43</v>
      </c>
      <c r="B3" s="14" t="s">
        <v>44</v>
      </c>
    </row>
    <row r="4" spans="1:6" ht="71.25">
      <c r="A4" s="12" t="s">
        <v>45</v>
      </c>
      <c r="B4" s="15" t="s">
        <v>46</v>
      </c>
    </row>
    <row r="5" spans="1:6">
      <c r="A5" s="12" t="s">
        <v>47</v>
      </c>
      <c r="B5" s="14" t="s">
        <v>48</v>
      </c>
    </row>
    <row r="6" spans="1:6">
      <c r="A6" s="12" t="s">
        <v>49</v>
      </c>
      <c r="B6" s="16" t="s">
        <v>50</v>
      </c>
    </row>
    <row r="7" spans="1:6" ht="29.25">
      <c r="A7" s="17" t="s">
        <v>51</v>
      </c>
      <c r="B7" s="18" t="s">
        <v>52</v>
      </c>
    </row>
    <row r="8" spans="1:6">
      <c r="A8" s="19"/>
      <c r="B8" s="20"/>
    </row>
    <row r="9" spans="1:6" ht="42.75">
      <c r="A9" s="21" t="s">
        <v>53</v>
      </c>
      <c r="B9" s="21" t="s">
        <v>54</v>
      </c>
      <c r="C9" s="21" t="s">
        <v>55</v>
      </c>
      <c r="D9" s="21" t="s">
        <v>56</v>
      </c>
      <c r="E9" s="21" t="s">
        <v>57</v>
      </c>
      <c r="F9" s="21" t="s">
        <v>58</v>
      </c>
    </row>
    <row r="10" spans="1:6" ht="18">
      <c r="A10" s="22" t="s">
        <v>59</v>
      </c>
      <c r="B10" s="23">
        <v>95</v>
      </c>
      <c r="C10" s="24"/>
      <c r="D10" s="24"/>
      <c r="E10" s="24"/>
      <c r="F10" s="24"/>
    </row>
    <row r="11" spans="1:6">
      <c r="A11" s="25" t="s">
        <v>60</v>
      </c>
      <c r="B11" s="24"/>
      <c r="C11" s="24"/>
      <c r="D11" s="24"/>
      <c r="E11" s="24"/>
      <c r="F11" s="24"/>
    </row>
    <row r="12" spans="1:6" ht="28.5">
      <c r="A12" s="26" t="s">
        <v>61</v>
      </c>
      <c r="B12" s="27">
        <v>50</v>
      </c>
      <c r="C12" s="14">
        <v>95</v>
      </c>
      <c r="D12" s="14">
        <v>240</v>
      </c>
      <c r="E12" s="16">
        <f>B12*C12</f>
        <v>4750</v>
      </c>
      <c r="F12" s="16">
        <f>D12*C12</f>
        <v>22800</v>
      </c>
    </row>
    <row r="13" spans="1:6" ht="29.25">
      <c r="A13" s="28" t="s">
        <v>62</v>
      </c>
      <c r="B13" s="14">
        <v>18</v>
      </c>
      <c r="C13" s="14">
        <v>95</v>
      </c>
      <c r="D13" s="14">
        <v>150</v>
      </c>
      <c r="E13" s="16">
        <f t="shared" ref="E13:E25" si="0">B13*C13</f>
        <v>1710</v>
      </c>
      <c r="F13" s="16">
        <f t="shared" ref="F13:F25" si="1">D13*C13</f>
        <v>14250</v>
      </c>
    </row>
    <row r="14" spans="1:6" ht="28.5">
      <c r="A14" s="26" t="s">
        <v>63</v>
      </c>
      <c r="B14" s="27">
        <v>12</v>
      </c>
      <c r="C14" s="14">
        <v>95</v>
      </c>
      <c r="D14" s="14">
        <v>100</v>
      </c>
      <c r="E14" s="16">
        <f t="shared" si="0"/>
        <v>1140</v>
      </c>
      <c r="F14" s="16">
        <f t="shared" si="1"/>
        <v>9500</v>
      </c>
    </row>
    <row r="15" spans="1:6">
      <c r="A15" s="28" t="s">
        <v>64</v>
      </c>
      <c r="B15" s="14">
        <v>40</v>
      </c>
      <c r="C15" s="14">
        <v>25</v>
      </c>
      <c r="D15" s="14">
        <v>90</v>
      </c>
      <c r="E15" s="16">
        <f t="shared" si="0"/>
        <v>1000</v>
      </c>
      <c r="F15" s="16">
        <f t="shared" si="1"/>
        <v>2250</v>
      </c>
    </row>
    <row r="16" spans="1:6">
      <c r="A16" s="29" t="s">
        <v>65</v>
      </c>
      <c r="B16" s="14"/>
      <c r="C16" s="14">
        <v>0</v>
      </c>
      <c r="D16" s="14"/>
      <c r="E16" s="16">
        <f t="shared" si="0"/>
        <v>0</v>
      </c>
      <c r="F16" s="16">
        <f t="shared" si="1"/>
        <v>0</v>
      </c>
    </row>
    <row r="17" spans="1:6" ht="28.5">
      <c r="A17" s="26" t="s">
        <v>66</v>
      </c>
      <c r="B17" s="27">
        <v>55</v>
      </c>
      <c r="C17" s="14">
        <v>95</v>
      </c>
      <c r="D17" s="14">
        <v>260</v>
      </c>
      <c r="E17" s="16">
        <f t="shared" si="0"/>
        <v>5225</v>
      </c>
      <c r="F17" s="16">
        <f t="shared" si="1"/>
        <v>24700</v>
      </c>
    </row>
    <row r="18" spans="1:6">
      <c r="A18" s="26" t="s">
        <v>67</v>
      </c>
      <c r="B18" s="27">
        <v>50</v>
      </c>
      <c r="C18" s="14">
        <v>95</v>
      </c>
      <c r="D18" s="14">
        <v>150</v>
      </c>
      <c r="E18" s="16">
        <f t="shared" si="0"/>
        <v>4750</v>
      </c>
      <c r="F18" s="16">
        <f t="shared" si="1"/>
        <v>14250</v>
      </c>
    </row>
    <row r="19" spans="1:6" ht="28.5">
      <c r="A19" s="26" t="s">
        <v>68</v>
      </c>
      <c r="B19" s="27">
        <v>70</v>
      </c>
      <c r="C19" s="16">
        <v>95</v>
      </c>
      <c r="D19" s="14">
        <v>250</v>
      </c>
      <c r="E19" s="16">
        <f t="shared" si="0"/>
        <v>6650</v>
      </c>
      <c r="F19" s="16">
        <f t="shared" si="1"/>
        <v>23750</v>
      </c>
    </row>
    <row r="20" spans="1:6">
      <c r="A20" s="30" t="s">
        <v>69</v>
      </c>
      <c r="B20" s="14">
        <v>40</v>
      </c>
      <c r="C20" s="14">
        <v>95</v>
      </c>
      <c r="D20" s="14">
        <v>70</v>
      </c>
      <c r="E20" s="16">
        <f t="shared" si="0"/>
        <v>3800</v>
      </c>
      <c r="F20" s="16">
        <f t="shared" si="1"/>
        <v>6650</v>
      </c>
    </row>
    <row r="21" spans="1:6">
      <c r="A21" s="29" t="s">
        <v>70</v>
      </c>
      <c r="B21" s="14"/>
      <c r="C21" s="14">
        <v>0</v>
      </c>
      <c r="D21" s="14"/>
      <c r="E21" s="16">
        <f t="shared" si="0"/>
        <v>0</v>
      </c>
      <c r="F21" s="16">
        <f t="shared" si="1"/>
        <v>0</v>
      </c>
    </row>
    <row r="22" spans="1:6">
      <c r="A22" s="28" t="s">
        <v>71</v>
      </c>
      <c r="B22" s="14">
        <v>20</v>
      </c>
      <c r="C22" s="14">
        <v>50</v>
      </c>
      <c r="D22" s="14">
        <v>120</v>
      </c>
      <c r="E22" s="16">
        <f t="shared" si="0"/>
        <v>1000</v>
      </c>
      <c r="F22" s="16">
        <f t="shared" si="1"/>
        <v>6000</v>
      </c>
    </row>
    <row r="23" spans="1:6">
      <c r="A23" s="28" t="s">
        <v>72</v>
      </c>
      <c r="B23" s="14">
        <v>40</v>
      </c>
      <c r="C23" s="14">
        <v>45</v>
      </c>
      <c r="D23" s="14">
        <v>150</v>
      </c>
      <c r="E23" s="16">
        <f t="shared" si="0"/>
        <v>1800</v>
      </c>
      <c r="F23" s="16">
        <f t="shared" si="1"/>
        <v>6750</v>
      </c>
    </row>
    <row r="24" spans="1:6">
      <c r="A24" s="28" t="s">
        <v>73</v>
      </c>
      <c r="B24" s="14">
        <v>20</v>
      </c>
      <c r="C24" s="14">
        <v>50</v>
      </c>
      <c r="D24" s="14">
        <v>140</v>
      </c>
      <c r="E24" s="16">
        <f t="shared" si="0"/>
        <v>1000</v>
      </c>
      <c r="F24" s="16">
        <f t="shared" si="1"/>
        <v>7000</v>
      </c>
    </row>
    <row r="25" spans="1:6">
      <c r="A25" s="28" t="s">
        <v>74</v>
      </c>
      <c r="B25" s="14">
        <v>30</v>
      </c>
      <c r="C25" s="14">
        <v>45</v>
      </c>
      <c r="D25" s="14">
        <v>170</v>
      </c>
      <c r="E25" s="16">
        <f t="shared" si="0"/>
        <v>1350</v>
      </c>
      <c r="F25" s="16">
        <f t="shared" si="1"/>
        <v>7650</v>
      </c>
    </row>
    <row r="26" spans="1:6">
      <c r="A26" s="31" t="s">
        <v>75</v>
      </c>
      <c r="B26" s="32"/>
      <c r="C26" s="32">
        <f>SUM(C12:C25)</f>
        <v>880</v>
      </c>
      <c r="D26" s="32"/>
      <c r="E26" s="32">
        <f>SUM(E12:E25)</f>
        <v>34175</v>
      </c>
      <c r="F26" s="33"/>
    </row>
    <row r="27" spans="1:6">
      <c r="A27" s="31" t="s">
        <v>76</v>
      </c>
      <c r="B27" s="32"/>
      <c r="C27" s="32">
        <v>0</v>
      </c>
      <c r="D27" s="32"/>
      <c r="E27" s="34">
        <f>E26/B10</f>
        <v>359.73684210526318</v>
      </c>
      <c r="F27" s="33"/>
    </row>
    <row r="28" spans="1:6">
      <c r="A28" s="35" t="s">
        <v>77</v>
      </c>
      <c r="B28" s="36"/>
      <c r="C28" s="36">
        <v>0</v>
      </c>
      <c r="D28" s="36"/>
      <c r="E28" s="36"/>
      <c r="F28" s="37">
        <f>SUM(F12:F25)</f>
        <v>145550</v>
      </c>
    </row>
    <row r="29" spans="1:6">
      <c r="A29" s="29" t="s">
        <v>78</v>
      </c>
      <c r="B29" s="14"/>
      <c r="C29" s="14">
        <v>0</v>
      </c>
      <c r="D29" s="14"/>
      <c r="E29" s="14"/>
      <c r="F29" s="16"/>
    </row>
    <row r="30" spans="1:6">
      <c r="A30" s="28" t="s">
        <v>79</v>
      </c>
      <c r="B30" s="14">
        <v>220</v>
      </c>
      <c r="C30" s="14">
        <v>50</v>
      </c>
      <c r="D30" s="14">
        <v>150</v>
      </c>
      <c r="E30" s="16">
        <f t="shared" ref="E30:F33" si="2">B30*C30</f>
        <v>11000</v>
      </c>
      <c r="F30" s="16">
        <f t="shared" si="2"/>
        <v>7500</v>
      </c>
    </row>
    <row r="31" spans="1:6" ht="29.25">
      <c r="A31" s="28" t="s">
        <v>80</v>
      </c>
      <c r="B31" s="14">
        <v>220</v>
      </c>
      <c r="C31" s="14">
        <v>50</v>
      </c>
      <c r="D31" s="14">
        <v>250</v>
      </c>
      <c r="E31" s="16">
        <f t="shared" si="2"/>
        <v>11000</v>
      </c>
      <c r="F31" s="16">
        <f t="shared" si="2"/>
        <v>12500</v>
      </c>
    </row>
    <row r="32" spans="1:6">
      <c r="A32" s="26" t="s">
        <v>81</v>
      </c>
      <c r="B32" s="27">
        <v>1000</v>
      </c>
      <c r="C32" s="14">
        <v>20</v>
      </c>
      <c r="D32" s="14">
        <v>750</v>
      </c>
      <c r="E32" s="16">
        <f t="shared" si="2"/>
        <v>20000</v>
      </c>
      <c r="F32" s="16">
        <f t="shared" si="2"/>
        <v>15000</v>
      </c>
    </row>
    <row r="33" spans="1:6">
      <c r="A33" s="38" t="s">
        <v>82</v>
      </c>
      <c r="B33" s="39">
        <v>500</v>
      </c>
      <c r="C33" s="39">
        <v>0</v>
      </c>
      <c r="D33" s="39">
        <v>100</v>
      </c>
      <c r="E33" s="40">
        <f t="shared" si="2"/>
        <v>0</v>
      </c>
      <c r="F33" s="40">
        <f t="shared" ref="F33" si="3">D33*C33</f>
        <v>0</v>
      </c>
    </row>
    <row r="34" spans="1:6">
      <c r="A34" s="41" t="s">
        <v>83</v>
      </c>
      <c r="B34" s="42"/>
      <c r="C34" s="42">
        <v>48</v>
      </c>
      <c r="D34" s="42"/>
      <c r="E34" s="42">
        <f>SUM(E30:E33)</f>
        <v>42000</v>
      </c>
      <c r="F34" s="43"/>
    </row>
    <row r="35" spans="1:6">
      <c r="A35" s="41" t="s">
        <v>84</v>
      </c>
      <c r="B35" s="42"/>
      <c r="C35" s="42"/>
      <c r="D35" s="42"/>
      <c r="E35" s="44">
        <f>E34/B10</f>
        <v>442.10526315789474</v>
      </c>
      <c r="F35" s="43"/>
    </row>
    <row r="36" spans="1:6">
      <c r="A36" s="35" t="s">
        <v>85</v>
      </c>
      <c r="B36" s="36"/>
      <c r="C36" s="36"/>
      <c r="D36" s="36"/>
      <c r="E36" s="36"/>
      <c r="F36" s="37">
        <f>SUM(F30:F33)</f>
        <v>35000</v>
      </c>
    </row>
    <row r="37" spans="1:6">
      <c r="A37" s="45" t="s">
        <v>86</v>
      </c>
      <c r="B37" s="46"/>
      <c r="C37" s="46"/>
      <c r="D37" s="46"/>
      <c r="E37" s="46"/>
      <c r="F37" s="47">
        <f>F28+F36</f>
        <v>180550</v>
      </c>
    </row>
    <row r="38" spans="1:6" ht="42.75">
      <c r="A38" s="21" t="s">
        <v>53</v>
      </c>
      <c r="B38" s="21" t="s">
        <v>54</v>
      </c>
      <c r="C38" s="21" t="s">
        <v>55</v>
      </c>
      <c r="D38" s="21" t="s">
        <v>56</v>
      </c>
      <c r="E38" s="21" t="s">
        <v>57</v>
      </c>
      <c r="F38" s="21" t="s">
        <v>58</v>
      </c>
    </row>
    <row r="39" spans="1:6" ht="18">
      <c r="A39" s="48" t="s">
        <v>87</v>
      </c>
      <c r="B39" s="23">
        <v>95</v>
      </c>
      <c r="C39" s="24"/>
      <c r="D39" s="24"/>
      <c r="E39" s="24"/>
      <c r="F39" s="24"/>
    </row>
    <row r="40" spans="1:6">
      <c r="A40" s="25" t="s">
        <v>88</v>
      </c>
      <c r="B40" s="24"/>
      <c r="C40" s="24"/>
      <c r="D40" s="24"/>
      <c r="E40" s="24"/>
      <c r="F40" s="24"/>
    </row>
    <row r="41" spans="1:6" ht="38.25">
      <c r="A41" s="49" t="s">
        <v>89</v>
      </c>
      <c r="B41" s="50">
        <v>200</v>
      </c>
      <c r="C41" s="14">
        <v>20</v>
      </c>
      <c r="D41" s="14">
        <v>1850</v>
      </c>
      <c r="E41" s="16">
        <f>B41*C41</f>
        <v>4000</v>
      </c>
      <c r="F41" s="16">
        <f>C41*D41</f>
        <v>37000</v>
      </c>
    </row>
    <row r="42" spans="1:6" ht="43.5">
      <c r="A42" s="51" t="s">
        <v>90</v>
      </c>
      <c r="B42" s="14">
        <v>200</v>
      </c>
      <c r="C42" s="14">
        <v>20</v>
      </c>
      <c r="D42" s="14">
        <v>1800</v>
      </c>
      <c r="E42" s="16">
        <f t="shared" ref="E42:F60" si="4">B42*C42</f>
        <v>4000</v>
      </c>
      <c r="F42" s="16">
        <f t="shared" si="4"/>
        <v>36000</v>
      </c>
    </row>
    <row r="43" spans="1:6" ht="25.5">
      <c r="A43" s="52" t="s">
        <v>91</v>
      </c>
      <c r="B43" s="50">
        <v>200</v>
      </c>
      <c r="C43" s="14">
        <v>10</v>
      </c>
      <c r="D43" s="14">
        <v>450</v>
      </c>
      <c r="E43" s="16">
        <f t="shared" si="4"/>
        <v>2000</v>
      </c>
      <c r="F43" s="16">
        <f t="shared" si="4"/>
        <v>4500</v>
      </c>
    </row>
    <row r="44" spans="1:6">
      <c r="A44" s="29" t="s">
        <v>92</v>
      </c>
      <c r="B44" s="14"/>
      <c r="C44" s="14">
        <v>0</v>
      </c>
      <c r="D44" s="14"/>
      <c r="E44" s="16">
        <f t="shared" si="4"/>
        <v>0</v>
      </c>
      <c r="F44" s="16">
        <f t="shared" si="4"/>
        <v>0</v>
      </c>
    </row>
    <row r="45" spans="1:6" ht="29.25">
      <c r="A45" s="30" t="s">
        <v>93</v>
      </c>
      <c r="B45" s="14">
        <v>80</v>
      </c>
      <c r="C45" s="14">
        <v>95</v>
      </c>
      <c r="D45" s="14">
        <v>260</v>
      </c>
      <c r="E45" s="16">
        <f t="shared" si="4"/>
        <v>7600</v>
      </c>
      <c r="F45" s="16">
        <f t="shared" si="4"/>
        <v>24700</v>
      </c>
    </row>
    <row r="46" spans="1:6" ht="29.25">
      <c r="A46" s="30" t="s">
        <v>94</v>
      </c>
      <c r="B46" s="14">
        <v>80</v>
      </c>
      <c r="C46" s="14">
        <v>95</v>
      </c>
      <c r="D46" s="14">
        <v>450</v>
      </c>
      <c r="E46" s="16">
        <f t="shared" si="4"/>
        <v>7600</v>
      </c>
      <c r="F46" s="16">
        <f t="shared" si="4"/>
        <v>42750</v>
      </c>
    </row>
    <row r="47" spans="1:6" ht="28.5">
      <c r="A47" s="53" t="s">
        <v>95</v>
      </c>
      <c r="B47" s="27">
        <v>100</v>
      </c>
      <c r="C47" s="14">
        <v>95</v>
      </c>
      <c r="D47" s="14">
        <v>260</v>
      </c>
      <c r="E47" s="16">
        <f t="shared" si="4"/>
        <v>9500</v>
      </c>
      <c r="F47" s="16">
        <f t="shared" si="4"/>
        <v>24700</v>
      </c>
    </row>
    <row r="48" spans="1:6">
      <c r="A48" s="29" t="s">
        <v>96</v>
      </c>
      <c r="B48" s="14"/>
      <c r="C48" s="14">
        <v>0</v>
      </c>
      <c r="D48" s="14"/>
      <c r="E48" s="16">
        <f t="shared" si="4"/>
        <v>0</v>
      </c>
      <c r="F48" s="16">
        <f t="shared" si="4"/>
        <v>0</v>
      </c>
    </row>
    <row r="49" spans="1:6" ht="25.5">
      <c r="A49" s="49" t="s">
        <v>97</v>
      </c>
      <c r="B49" s="50">
        <v>100</v>
      </c>
      <c r="C49" s="14">
        <v>95</v>
      </c>
      <c r="D49" s="14">
        <v>420</v>
      </c>
      <c r="E49" s="16">
        <f t="shared" si="4"/>
        <v>9500</v>
      </c>
      <c r="F49" s="16">
        <f t="shared" si="4"/>
        <v>39900</v>
      </c>
    </row>
    <row r="50" spans="1:6">
      <c r="A50" s="29" t="s">
        <v>98</v>
      </c>
      <c r="B50" s="27"/>
      <c r="C50" s="14"/>
      <c r="D50" s="14"/>
      <c r="E50" s="16">
        <f t="shared" si="4"/>
        <v>0</v>
      </c>
      <c r="F50" s="16">
        <f t="shared" si="4"/>
        <v>0</v>
      </c>
    </row>
    <row r="51" spans="1:6" ht="29.25">
      <c r="A51" s="30" t="s">
        <v>99</v>
      </c>
      <c r="B51" s="54">
        <v>230</v>
      </c>
      <c r="C51" s="14">
        <v>45</v>
      </c>
      <c r="D51" s="14">
        <v>690</v>
      </c>
      <c r="E51" s="16">
        <f t="shared" si="4"/>
        <v>10350</v>
      </c>
      <c r="F51" s="16">
        <f t="shared" si="4"/>
        <v>31050</v>
      </c>
    </row>
    <row r="52" spans="1:6" ht="25.5">
      <c r="A52" s="52" t="s">
        <v>100</v>
      </c>
      <c r="B52" s="50">
        <v>230</v>
      </c>
      <c r="C52" s="14">
        <v>50</v>
      </c>
      <c r="D52" s="14">
        <v>810</v>
      </c>
      <c r="E52" s="16">
        <f t="shared" si="4"/>
        <v>11500</v>
      </c>
      <c r="F52" s="16">
        <f t="shared" si="4"/>
        <v>40500</v>
      </c>
    </row>
    <row r="53" spans="1:6">
      <c r="A53" s="29" t="s">
        <v>101</v>
      </c>
      <c r="B53" s="14"/>
      <c r="C53" s="14">
        <v>0</v>
      </c>
      <c r="D53" s="14"/>
      <c r="E53" s="16">
        <f t="shared" si="4"/>
        <v>0</v>
      </c>
      <c r="F53" s="16">
        <f t="shared" si="4"/>
        <v>0</v>
      </c>
    </row>
    <row r="54" spans="1:6">
      <c r="A54" s="52" t="s">
        <v>102</v>
      </c>
      <c r="B54" s="50">
        <v>400</v>
      </c>
      <c r="C54" s="14">
        <v>10</v>
      </c>
      <c r="D54" s="14">
        <v>690</v>
      </c>
      <c r="E54" s="16">
        <f t="shared" si="4"/>
        <v>4000</v>
      </c>
      <c r="F54" s="16">
        <f t="shared" si="4"/>
        <v>6900</v>
      </c>
    </row>
    <row r="55" spans="1:6">
      <c r="A55" s="28" t="s">
        <v>103</v>
      </c>
      <c r="B55" s="14">
        <v>35</v>
      </c>
      <c r="C55" s="14">
        <v>190</v>
      </c>
      <c r="D55" s="14">
        <v>80</v>
      </c>
      <c r="E55" s="16">
        <f t="shared" si="4"/>
        <v>6650</v>
      </c>
      <c r="F55" s="16">
        <f t="shared" si="4"/>
        <v>15200</v>
      </c>
    </row>
    <row r="56" spans="1:6">
      <c r="A56" s="29" t="s">
        <v>104</v>
      </c>
      <c r="B56" s="14"/>
      <c r="C56" s="14">
        <v>0</v>
      </c>
      <c r="D56" s="14"/>
      <c r="E56" s="16">
        <f t="shared" si="4"/>
        <v>0</v>
      </c>
      <c r="F56" s="16">
        <f t="shared" si="4"/>
        <v>0</v>
      </c>
    </row>
    <row r="57" spans="1:6" ht="43.5">
      <c r="A57" s="28" t="s">
        <v>105</v>
      </c>
      <c r="B57" s="55">
        <v>25</v>
      </c>
      <c r="C57" s="14">
        <v>190</v>
      </c>
      <c r="D57" s="14">
        <v>115</v>
      </c>
      <c r="E57" s="16">
        <f t="shared" si="4"/>
        <v>4750</v>
      </c>
      <c r="F57" s="16">
        <f t="shared" si="4"/>
        <v>21850</v>
      </c>
    </row>
    <row r="58" spans="1:6">
      <c r="A58" s="29" t="s">
        <v>106</v>
      </c>
      <c r="B58" s="14"/>
      <c r="C58" s="14"/>
      <c r="D58" s="14"/>
      <c r="E58" s="16">
        <f t="shared" si="4"/>
        <v>0</v>
      </c>
      <c r="F58" s="16">
        <f t="shared" si="4"/>
        <v>0</v>
      </c>
    </row>
    <row r="59" spans="1:6">
      <c r="A59" s="26" t="s">
        <v>107</v>
      </c>
      <c r="B59" s="56">
        <v>1500</v>
      </c>
      <c r="C59" s="14">
        <v>10</v>
      </c>
      <c r="D59" s="14">
        <v>2650</v>
      </c>
      <c r="E59" s="16">
        <f t="shared" si="4"/>
        <v>15000</v>
      </c>
      <c r="F59" s="16">
        <f t="shared" si="4"/>
        <v>26500</v>
      </c>
    </row>
    <row r="60" spans="1:6">
      <c r="A60" s="52" t="s">
        <v>108</v>
      </c>
      <c r="B60" s="50">
        <v>200</v>
      </c>
      <c r="C60" s="14">
        <v>20</v>
      </c>
      <c r="D60" s="14">
        <v>1250</v>
      </c>
      <c r="E60" s="16">
        <f t="shared" si="4"/>
        <v>4000</v>
      </c>
      <c r="F60" s="16">
        <f t="shared" si="4"/>
        <v>25000</v>
      </c>
    </row>
    <row r="61" spans="1:6">
      <c r="A61" s="31" t="s">
        <v>75</v>
      </c>
      <c r="B61" s="32"/>
      <c r="C61" s="32">
        <f>SUM(C41:C60)</f>
        <v>945</v>
      </c>
      <c r="D61" s="32"/>
      <c r="E61" s="32">
        <f>SUM(E41:E60)</f>
        <v>100450</v>
      </c>
      <c r="F61" s="33"/>
    </row>
    <row r="62" spans="1:6">
      <c r="A62" s="31" t="s">
        <v>76</v>
      </c>
      <c r="B62" s="32"/>
      <c r="C62" s="32"/>
      <c r="D62" s="32"/>
      <c r="E62" s="34">
        <f>E61/B39</f>
        <v>1057.3684210526317</v>
      </c>
      <c r="F62" s="33"/>
    </row>
    <row r="63" spans="1:6">
      <c r="A63" s="35" t="s">
        <v>77</v>
      </c>
      <c r="B63" s="36"/>
      <c r="C63" s="36"/>
      <c r="D63" s="36"/>
      <c r="E63" s="36"/>
      <c r="F63" s="37">
        <f>SUM(F41:F60)</f>
        <v>376550</v>
      </c>
    </row>
    <row r="64" spans="1:6">
      <c r="A64" s="29" t="s">
        <v>78</v>
      </c>
      <c r="B64" s="14"/>
      <c r="C64" s="14">
        <v>0</v>
      </c>
      <c r="D64" s="14"/>
      <c r="E64" s="14"/>
      <c r="F64" s="16"/>
    </row>
    <row r="65" spans="1:6">
      <c r="A65" s="28" t="s">
        <v>79</v>
      </c>
      <c r="B65" s="14">
        <v>220</v>
      </c>
      <c r="C65" s="14">
        <v>50</v>
      </c>
      <c r="D65" s="14">
        <v>150</v>
      </c>
      <c r="E65" s="16">
        <f t="shared" ref="E65:F69" si="5">B65*C65</f>
        <v>11000</v>
      </c>
      <c r="F65" s="16">
        <f t="shared" si="5"/>
        <v>7500</v>
      </c>
    </row>
    <row r="66" spans="1:6" ht="29.25">
      <c r="A66" s="28" t="s">
        <v>80</v>
      </c>
      <c r="B66" s="14">
        <v>220</v>
      </c>
      <c r="C66" s="14">
        <v>50</v>
      </c>
      <c r="D66" s="14">
        <v>250</v>
      </c>
      <c r="E66" s="16">
        <f t="shared" si="5"/>
        <v>11000</v>
      </c>
      <c r="F66" s="16">
        <f t="shared" si="5"/>
        <v>12500</v>
      </c>
    </row>
    <row r="67" spans="1:6">
      <c r="A67" s="28" t="s">
        <v>109</v>
      </c>
      <c r="B67" s="14">
        <v>1000</v>
      </c>
      <c r="C67" s="14">
        <v>30</v>
      </c>
      <c r="D67" s="14">
        <v>750</v>
      </c>
      <c r="E67" s="16">
        <f t="shared" si="5"/>
        <v>30000</v>
      </c>
      <c r="F67" s="16">
        <f t="shared" si="5"/>
        <v>22500</v>
      </c>
    </row>
    <row r="68" spans="1:6">
      <c r="A68" s="57" t="s">
        <v>110</v>
      </c>
      <c r="B68" s="58">
        <v>1000</v>
      </c>
      <c r="C68" s="58">
        <v>30</v>
      </c>
      <c r="D68" s="58">
        <v>550</v>
      </c>
      <c r="E68" s="59">
        <f t="shared" si="5"/>
        <v>30000</v>
      </c>
      <c r="F68" s="59">
        <f t="shared" si="5"/>
        <v>16500</v>
      </c>
    </row>
    <row r="69" spans="1:6">
      <c r="A69" s="38" t="s">
        <v>111</v>
      </c>
      <c r="B69" s="39">
        <v>500</v>
      </c>
      <c r="C69" s="39">
        <v>0</v>
      </c>
      <c r="D69" s="39">
        <v>100</v>
      </c>
      <c r="E69" s="40">
        <f t="shared" si="5"/>
        <v>0</v>
      </c>
      <c r="F69" s="40">
        <f t="shared" si="5"/>
        <v>0</v>
      </c>
    </row>
    <row r="70" spans="1:6">
      <c r="A70" s="31" t="s">
        <v>83</v>
      </c>
      <c r="B70" s="32"/>
      <c r="C70" s="32">
        <f>SUM(C65:C69)</f>
        <v>160</v>
      </c>
      <c r="D70" s="32"/>
      <c r="E70" s="32">
        <f>SUM(E65:E69)</f>
        <v>82000</v>
      </c>
      <c r="F70" s="33"/>
    </row>
    <row r="71" spans="1:6">
      <c r="A71" s="31" t="s">
        <v>84</v>
      </c>
      <c r="B71" s="32"/>
      <c r="C71" s="32"/>
      <c r="D71" s="32"/>
      <c r="E71" s="34">
        <f>E70/B39</f>
        <v>863.15789473684208</v>
      </c>
      <c r="F71" s="33"/>
    </row>
    <row r="72" spans="1:6">
      <c r="A72" s="35" t="s">
        <v>85</v>
      </c>
      <c r="B72" s="36"/>
      <c r="C72" s="36"/>
      <c r="D72" s="36"/>
      <c r="E72" s="36"/>
      <c r="F72" s="37">
        <f>SUM(F65:F69)</f>
        <v>59000</v>
      </c>
    </row>
    <row r="73" spans="1:6">
      <c r="A73" s="60" t="s">
        <v>112</v>
      </c>
      <c r="B73" s="60"/>
      <c r="C73" s="61"/>
      <c r="D73" s="60"/>
      <c r="E73" s="61"/>
      <c r="F73" s="61">
        <f>F63+F72</f>
        <v>435550</v>
      </c>
    </row>
    <row r="74" spans="1:6" ht="42.75">
      <c r="A74" s="21" t="s">
        <v>53</v>
      </c>
      <c r="B74" s="21" t="s">
        <v>54</v>
      </c>
      <c r="C74" s="21" t="s">
        <v>55</v>
      </c>
      <c r="D74" s="21" t="s">
        <v>56</v>
      </c>
      <c r="E74" s="21" t="s">
        <v>57</v>
      </c>
      <c r="F74" s="21" t="s">
        <v>58</v>
      </c>
    </row>
    <row r="75" spans="1:6" ht="18">
      <c r="A75" s="48" t="s">
        <v>113</v>
      </c>
      <c r="B75" s="23">
        <v>20</v>
      </c>
      <c r="C75" s="24"/>
      <c r="D75" s="24"/>
      <c r="E75" s="24"/>
      <c r="F75" s="24"/>
    </row>
    <row r="76" spans="1:6">
      <c r="A76" s="25" t="s">
        <v>88</v>
      </c>
      <c r="B76" s="24"/>
      <c r="C76" s="24"/>
      <c r="D76" s="24"/>
      <c r="E76" s="24"/>
      <c r="F76" s="24"/>
    </row>
    <row r="77" spans="1:6" ht="38.25">
      <c r="A77" s="52" t="s">
        <v>89</v>
      </c>
      <c r="B77" s="50">
        <v>200</v>
      </c>
      <c r="C77" s="14">
        <v>4</v>
      </c>
      <c r="D77" s="14">
        <v>1850</v>
      </c>
      <c r="E77" s="16">
        <f>B77*C77</f>
        <v>800</v>
      </c>
      <c r="F77" s="16">
        <f>C77*D77</f>
        <v>7400</v>
      </c>
    </row>
    <row r="78" spans="1:6" ht="43.5">
      <c r="A78" s="51" t="s">
        <v>90</v>
      </c>
      <c r="B78" s="14">
        <v>200</v>
      </c>
      <c r="C78" s="14">
        <v>4</v>
      </c>
      <c r="D78" s="14">
        <v>1800</v>
      </c>
      <c r="E78" s="16">
        <f t="shared" ref="E78:F85" si="6">B78*C78</f>
        <v>800</v>
      </c>
      <c r="F78" s="16">
        <f t="shared" si="6"/>
        <v>7200</v>
      </c>
    </row>
    <row r="79" spans="1:6" ht="25.5">
      <c r="A79" s="52" t="s">
        <v>114</v>
      </c>
      <c r="B79" s="50">
        <v>200</v>
      </c>
      <c r="C79" s="14">
        <v>2</v>
      </c>
      <c r="D79" s="14">
        <v>490</v>
      </c>
      <c r="E79" s="16">
        <f t="shared" si="6"/>
        <v>400</v>
      </c>
      <c r="F79" s="16">
        <f t="shared" si="6"/>
        <v>980</v>
      </c>
    </row>
    <row r="80" spans="1:6">
      <c r="A80" s="29" t="s">
        <v>92</v>
      </c>
      <c r="B80" s="14"/>
      <c r="C80" s="14">
        <v>0</v>
      </c>
      <c r="D80" s="14"/>
      <c r="E80" s="16">
        <f t="shared" si="6"/>
        <v>0</v>
      </c>
      <c r="F80" s="16">
        <f t="shared" si="6"/>
        <v>0</v>
      </c>
    </row>
    <row r="81" spans="1:6" ht="29.25">
      <c r="A81" s="28" t="s">
        <v>93</v>
      </c>
      <c r="B81" s="62">
        <v>80</v>
      </c>
      <c r="C81" s="14">
        <v>20</v>
      </c>
      <c r="D81" s="14">
        <v>260</v>
      </c>
      <c r="E81" s="16">
        <f t="shared" si="6"/>
        <v>1600</v>
      </c>
      <c r="F81" s="16">
        <f t="shared" si="6"/>
        <v>5200</v>
      </c>
    </row>
    <row r="82" spans="1:6" ht="29.25">
      <c r="A82" s="28" t="s">
        <v>94</v>
      </c>
      <c r="B82" s="62">
        <v>80</v>
      </c>
      <c r="C82" s="14">
        <v>20</v>
      </c>
      <c r="D82" s="14">
        <v>450</v>
      </c>
      <c r="E82" s="16">
        <f t="shared" si="6"/>
        <v>1600</v>
      </c>
      <c r="F82" s="16">
        <f t="shared" si="6"/>
        <v>9000</v>
      </c>
    </row>
    <row r="83" spans="1:6" ht="28.5">
      <c r="A83" s="26" t="s">
        <v>95</v>
      </c>
      <c r="B83" s="63">
        <v>100</v>
      </c>
      <c r="C83" s="14">
        <v>20</v>
      </c>
      <c r="D83" s="14">
        <v>260</v>
      </c>
      <c r="E83" s="16">
        <f t="shared" si="6"/>
        <v>2000</v>
      </c>
      <c r="F83" s="16">
        <f t="shared" si="6"/>
        <v>5200</v>
      </c>
    </row>
    <row r="84" spans="1:6">
      <c r="A84" s="29" t="s">
        <v>96</v>
      </c>
      <c r="B84" s="14"/>
      <c r="C84" s="14">
        <v>0</v>
      </c>
      <c r="D84" s="14"/>
      <c r="E84" s="16">
        <f t="shared" si="6"/>
        <v>0</v>
      </c>
      <c r="F84" s="16">
        <f t="shared" si="6"/>
        <v>0</v>
      </c>
    </row>
    <row r="85" spans="1:6" ht="25.5">
      <c r="A85" s="52" t="s">
        <v>97</v>
      </c>
      <c r="B85" s="50">
        <v>100</v>
      </c>
      <c r="C85" s="14">
        <v>20</v>
      </c>
      <c r="D85" s="14">
        <v>420</v>
      </c>
      <c r="E85" s="16">
        <f t="shared" si="6"/>
        <v>2000</v>
      </c>
      <c r="F85" s="16">
        <f t="shared" si="6"/>
        <v>8400</v>
      </c>
    </row>
    <row r="86" spans="1:6">
      <c r="A86" s="29" t="s">
        <v>98</v>
      </c>
      <c r="B86" s="27"/>
      <c r="C86" s="14"/>
      <c r="D86" s="14"/>
      <c r="E86" s="16"/>
      <c r="F86" s="16"/>
    </row>
    <row r="87" spans="1:6" ht="29.25">
      <c r="A87" s="30" t="s">
        <v>99</v>
      </c>
      <c r="B87" s="54">
        <v>230</v>
      </c>
      <c r="C87" s="14">
        <v>10</v>
      </c>
      <c r="D87" s="14">
        <v>690</v>
      </c>
      <c r="E87" s="16">
        <f t="shared" ref="E87:F93" si="7">B87*C87</f>
        <v>2300</v>
      </c>
      <c r="F87" s="16">
        <f t="shared" si="7"/>
        <v>6900</v>
      </c>
    </row>
    <row r="88" spans="1:6" ht="25.5">
      <c r="A88" s="52" t="s">
        <v>100</v>
      </c>
      <c r="B88" s="50">
        <v>230</v>
      </c>
      <c r="C88" s="14">
        <v>10</v>
      </c>
      <c r="D88" s="14">
        <v>810</v>
      </c>
      <c r="E88" s="16">
        <f t="shared" si="7"/>
        <v>2300</v>
      </c>
      <c r="F88" s="16">
        <f t="shared" si="7"/>
        <v>8100</v>
      </c>
    </row>
    <row r="89" spans="1:6">
      <c r="A89" s="29" t="s">
        <v>115</v>
      </c>
      <c r="B89" s="14"/>
      <c r="C89" s="14">
        <v>0</v>
      </c>
      <c r="D89" s="14"/>
      <c r="E89" s="16">
        <f t="shared" si="7"/>
        <v>0</v>
      </c>
      <c r="F89" s="16">
        <f t="shared" si="7"/>
        <v>0</v>
      </c>
    </row>
    <row r="90" spans="1:6">
      <c r="A90" s="52" t="s">
        <v>102</v>
      </c>
      <c r="B90" s="50">
        <v>400</v>
      </c>
      <c r="C90" s="14">
        <v>2</v>
      </c>
      <c r="D90" s="14">
        <v>690</v>
      </c>
      <c r="E90" s="16">
        <f t="shared" si="7"/>
        <v>800</v>
      </c>
      <c r="F90" s="16">
        <f t="shared" si="7"/>
        <v>1380</v>
      </c>
    </row>
    <row r="91" spans="1:6">
      <c r="A91" s="28" t="s">
        <v>103</v>
      </c>
      <c r="B91" s="14">
        <v>35</v>
      </c>
      <c r="C91" s="14">
        <v>40</v>
      </c>
      <c r="D91" s="14">
        <v>80</v>
      </c>
      <c r="E91" s="16">
        <f t="shared" si="7"/>
        <v>1400</v>
      </c>
      <c r="F91" s="16">
        <f t="shared" si="7"/>
        <v>3200</v>
      </c>
    </row>
    <row r="92" spans="1:6">
      <c r="A92" s="29" t="s">
        <v>104</v>
      </c>
      <c r="B92" s="14"/>
      <c r="C92" s="14">
        <v>0</v>
      </c>
      <c r="D92" s="14"/>
      <c r="E92" s="16">
        <f t="shared" si="7"/>
        <v>0</v>
      </c>
      <c r="F92" s="16">
        <f t="shared" si="7"/>
        <v>0</v>
      </c>
    </row>
    <row r="93" spans="1:6" ht="43.5">
      <c r="A93" s="28" t="s">
        <v>116</v>
      </c>
      <c r="B93" s="14">
        <v>25</v>
      </c>
      <c r="C93" s="14">
        <v>20</v>
      </c>
      <c r="D93" s="14">
        <v>115</v>
      </c>
      <c r="E93" s="16">
        <f t="shared" si="7"/>
        <v>500</v>
      </c>
      <c r="F93" s="16">
        <f t="shared" si="7"/>
        <v>2300</v>
      </c>
    </row>
    <row r="94" spans="1:6">
      <c r="A94" s="29" t="s">
        <v>106</v>
      </c>
      <c r="B94" s="14"/>
      <c r="C94" s="14"/>
      <c r="D94" s="14"/>
      <c r="E94" s="16"/>
      <c r="F94" s="16"/>
    </row>
    <row r="95" spans="1:6">
      <c r="A95" s="26" t="s">
        <v>107</v>
      </c>
      <c r="B95" s="56">
        <v>1500</v>
      </c>
      <c r="C95" s="14">
        <v>2</v>
      </c>
      <c r="D95" s="14">
        <v>2650</v>
      </c>
      <c r="E95" s="16">
        <f t="shared" ref="E95:F96" si="8">B95*C95</f>
        <v>3000</v>
      </c>
      <c r="F95" s="16">
        <f t="shared" si="8"/>
        <v>5300</v>
      </c>
    </row>
    <row r="96" spans="1:6">
      <c r="A96" s="52" t="s">
        <v>108</v>
      </c>
      <c r="B96" s="50">
        <v>200</v>
      </c>
      <c r="C96" s="14">
        <v>4</v>
      </c>
      <c r="D96" s="14">
        <v>1250</v>
      </c>
      <c r="E96" s="16">
        <f t="shared" si="8"/>
        <v>800</v>
      </c>
      <c r="F96" s="16">
        <f t="shared" si="8"/>
        <v>5000</v>
      </c>
    </row>
    <row r="97" spans="1:6">
      <c r="A97" s="31" t="s">
        <v>75</v>
      </c>
      <c r="B97" s="32"/>
      <c r="C97" s="32">
        <f>SUM(C77:C96)</f>
        <v>178</v>
      </c>
      <c r="D97" s="32"/>
      <c r="E97" s="32">
        <f>SUM(E77:E96)</f>
        <v>20300</v>
      </c>
      <c r="F97" s="33"/>
    </row>
    <row r="98" spans="1:6">
      <c r="A98" s="31" t="s">
        <v>76</v>
      </c>
      <c r="B98" s="32"/>
      <c r="C98" s="32">
        <v>0</v>
      </c>
      <c r="D98" s="32"/>
      <c r="E98" s="32">
        <f>E97/B75</f>
        <v>1015</v>
      </c>
      <c r="F98" s="33"/>
    </row>
    <row r="99" spans="1:6">
      <c r="A99" s="35" t="s">
        <v>77</v>
      </c>
      <c r="B99" s="36"/>
      <c r="C99" s="36">
        <v>0</v>
      </c>
      <c r="D99" s="36"/>
      <c r="E99" s="36"/>
      <c r="F99" s="37">
        <f>SUM(F77:F96)</f>
        <v>75560</v>
      </c>
    </row>
    <row r="100" spans="1:6">
      <c r="A100" s="29" t="s">
        <v>78</v>
      </c>
      <c r="B100" s="14"/>
      <c r="C100" s="14">
        <v>0</v>
      </c>
      <c r="D100" s="14"/>
      <c r="E100" s="14"/>
      <c r="F100" s="16"/>
    </row>
    <row r="101" spans="1:6">
      <c r="A101" s="28" t="s">
        <v>79</v>
      </c>
      <c r="B101" s="14">
        <v>220</v>
      </c>
      <c r="C101" s="14">
        <v>15</v>
      </c>
      <c r="D101" s="14">
        <v>150</v>
      </c>
      <c r="E101" s="16">
        <f t="shared" ref="E101:F105" si="9">B101*C101</f>
        <v>3300</v>
      </c>
      <c r="F101" s="16">
        <f t="shared" si="9"/>
        <v>2250</v>
      </c>
    </row>
    <row r="102" spans="1:6" ht="29.25">
      <c r="A102" s="28" t="s">
        <v>80</v>
      </c>
      <c r="B102" s="14">
        <v>220</v>
      </c>
      <c r="C102" s="14">
        <v>15</v>
      </c>
      <c r="D102" s="14">
        <v>250</v>
      </c>
      <c r="E102" s="16">
        <f t="shared" si="9"/>
        <v>3300</v>
      </c>
      <c r="F102" s="16">
        <f t="shared" si="9"/>
        <v>3750</v>
      </c>
    </row>
    <row r="103" spans="1:6">
      <c r="A103" s="28" t="s">
        <v>109</v>
      </c>
      <c r="B103" s="14">
        <v>1000</v>
      </c>
      <c r="C103" s="14">
        <v>4</v>
      </c>
      <c r="D103" s="14">
        <v>750</v>
      </c>
      <c r="E103" s="16">
        <f t="shared" si="9"/>
        <v>4000</v>
      </c>
      <c r="F103" s="16">
        <f t="shared" si="9"/>
        <v>3000</v>
      </c>
    </row>
    <row r="104" spans="1:6">
      <c r="A104" s="57" t="s">
        <v>110</v>
      </c>
      <c r="B104" s="58">
        <v>1000</v>
      </c>
      <c r="C104" s="58">
        <v>4</v>
      </c>
      <c r="D104" s="58">
        <v>550</v>
      </c>
      <c r="E104" s="59">
        <f t="shared" si="9"/>
        <v>4000</v>
      </c>
      <c r="F104" s="59">
        <f t="shared" si="9"/>
        <v>2200</v>
      </c>
    </row>
    <row r="105" spans="1:6">
      <c r="A105" s="38" t="s">
        <v>111</v>
      </c>
      <c r="B105" s="39">
        <v>500</v>
      </c>
      <c r="C105" s="39">
        <v>0</v>
      </c>
      <c r="D105" s="39">
        <v>100</v>
      </c>
      <c r="E105" s="40">
        <f t="shared" si="9"/>
        <v>0</v>
      </c>
      <c r="F105" s="40">
        <f t="shared" si="9"/>
        <v>0</v>
      </c>
    </row>
    <row r="106" spans="1:6">
      <c r="A106" s="31" t="s">
        <v>83</v>
      </c>
      <c r="B106" s="32"/>
      <c r="C106" s="32">
        <f>SUM(C101:C105)</f>
        <v>38</v>
      </c>
      <c r="D106" s="32"/>
      <c r="E106" s="32">
        <f>SUM(E101:E105)</f>
        <v>14600</v>
      </c>
      <c r="F106" s="33"/>
    </row>
    <row r="107" spans="1:6">
      <c r="A107" s="31" t="s">
        <v>84</v>
      </c>
      <c r="B107" s="32"/>
      <c r="C107" s="32"/>
      <c r="D107" s="32"/>
      <c r="E107" s="32">
        <f>E106/B75</f>
        <v>730</v>
      </c>
      <c r="F107" s="33"/>
    </row>
    <row r="108" spans="1:6">
      <c r="A108" s="35" t="s">
        <v>85</v>
      </c>
      <c r="B108" s="36"/>
      <c r="C108" s="36"/>
      <c r="D108" s="36"/>
      <c r="E108" s="36"/>
      <c r="F108" s="37">
        <f>SUM(F101:F105)</f>
        <v>11200</v>
      </c>
    </row>
    <row r="109" spans="1:6">
      <c r="A109" s="60" t="s">
        <v>112</v>
      </c>
      <c r="B109" s="60"/>
      <c r="C109" s="61"/>
      <c r="D109" s="60"/>
      <c r="E109" s="61"/>
      <c r="F109" s="61">
        <f>F99+F108</f>
        <v>86760</v>
      </c>
    </row>
    <row r="110" spans="1:6">
      <c r="A110" s="64"/>
      <c r="B110" s="64"/>
      <c r="C110" s="65"/>
      <c r="D110" s="64"/>
      <c r="E110" s="65"/>
      <c r="F110" s="65"/>
    </row>
    <row r="111" spans="1:6" ht="31.5">
      <c r="A111" s="66" t="s">
        <v>117</v>
      </c>
      <c r="B111" s="67" t="s">
        <v>118</v>
      </c>
      <c r="C111" s="67" t="s">
        <v>56</v>
      </c>
      <c r="D111" s="64"/>
      <c r="E111" s="65"/>
      <c r="F111" s="65"/>
    </row>
    <row r="112" spans="1:6">
      <c r="A112" s="52" t="s">
        <v>119</v>
      </c>
      <c r="B112" s="50">
        <v>1000</v>
      </c>
      <c r="C112" s="68">
        <v>550</v>
      </c>
      <c r="D112" s="64"/>
      <c r="E112" s="65"/>
      <c r="F112" s="65"/>
    </row>
    <row r="113" spans="1:6">
      <c r="A113" s="52" t="s">
        <v>120</v>
      </c>
      <c r="B113" s="50">
        <v>1000</v>
      </c>
      <c r="C113" s="68">
        <v>550</v>
      </c>
      <c r="D113" s="64"/>
      <c r="E113" s="65"/>
      <c r="F113" s="65"/>
    </row>
    <row r="114" spans="1:6">
      <c r="A114" s="52" t="s">
        <v>121</v>
      </c>
      <c r="B114" s="50">
        <v>1000</v>
      </c>
      <c r="C114" s="68">
        <v>550</v>
      </c>
      <c r="D114" s="64"/>
      <c r="E114" s="65"/>
      <c r="F114" s="65"/>
    </row>
    <row r="115" spans="1:6">
      <c r="A115" s="52" t="s">
        <v>122</v>
      </c>
      <c r="B115" s="50">
        <v>1000</v>
      </c>
      <c r="C115" s="68">
        <v>550</v>
      </c>
      <c r="D115" s="64"/>
      <c r="E115" s="65"/>
      <c r="F115" s="65"/>
    </row>
    <row r="116" spans="1:6">
      <c r="A116" s="52" t="s">
        <v>123</v>
      </c>
      <c r="B116" s="50">
        <v>1000</v>
      </c>
      <c r="C116" s="68">
        <v>550</v>
      </c>
      <c r="D116" s="64"/>
      <c r="E116" s="65"/>
      <c r="F116" s="65"/>
    </row>
    <row r="117" spans="1:6">
      <c r="A117" s="52" t="s">
        <v>124</v>
      </c>
      <c r="B117" s="50">
        <v>1000</v>
      </c>
      <c r="C117" s="68">
        <v>950</v>
      </c>
      <c r="D117" s="64"/>
      <c r="E117" s="65"/>
      <c r="F117" s="65"/>
    </row>
    <row r="118" spans="1:6">
      <c r="A118" s="52" t="s">
        <v>125</v>
      </c>
      <c r="B118" s="50">
        <v>1000</v>
      </c>
      <c r="C118" s="68">
        <v>950</v>
      </c>
      <c r="D118" s="64"/>
      <c r="E118" s="65"/>
      <c r="F118" s="65"/>
    </row>
    <row r="119" spans="1:6">
      <c r="A119" s="52" t="s">
        <v>110</v>
      </c>
      <c r="B119" s="50">
        <v>1000</v>
      </c>
      <c r="C119" s="68">
        <v>750</v>
      </c>
      <c r="D119" s="64"/>
      <c r="E119" s="65"/>
      <c r="F119" s="65"/>
    </row>
    <row r="120" spans="1:6">
      <c r="A120" s="52" t="s">
        <v>126</v>
      </c>
      <c r="B120" s="50">
        <v>1000</v>
      </c>
      <c r="C120" s="68">
        <v>750</v>
      </c>
      <c r="D120" s="64"/>
      <c r="E120" s="65"/>
      <c r="F120" s="65"/>
    </row>
    <row r="121" spans="1:6">
      <c r="A121" s="52" t="s">
        <v>127</v>
      </c>
      <c r="B121" s="50">
        <v>1000</v>
      </c>
      <c r="C121" s="68">
        <v>750</v>
      </c>
      <c r="D121" s="64"/>
      <c r="E121" s="65"/>
      <c r="F121" s="65"/>
    </row>
    <row r="122" spans="1:6">
      <c r="A122" s="52" t="s">
        <v>128</v>
      </c>
      <c r="B122" s="50">
        <v>1000</v>
      </c>
      <c r="C122" s="68">
        <v>950</v>
      </c>
      <c r="D122" s="64"/>
      <c r="E122" s="65"/>
      <c r="F122" s="65"/>
    </row>
    <row r="123" spans="1:6">
      <c r="A123" s="52" t="s">
        <v>81</v>
      </c>
      <c r="B123" s="50">
        <v>1000</v>
      </c>
      <c r="C123" s="68">
        <v>750</v>
      </c>
      <c r="D123" s="64"/>
      <c r="E123" s="65"/>
      <c r="F123" s="65"/>
    </row>
    <row r="124" spans="1:6">
      <c r="A124" s="52" t="s">
        <v>129</v>
      </c>
      <c r="B124" s="50">
        <v>1000</v>
      </c>
      <c r="C124" s="68">
        <v>550</v>
      </c>
      <c r="D124" s="64"/>
      <c r="E124" s="65"/>
      <c r="F124" s="65"/>
    </row>
    <row r="125" spans="1:6">
      <c r="A125" s="52" t="s">
        <v>130</v>
      </c>
      <c r="B125" s="50">
        <v>1000</v>
      </c>
      <c r="C125" s="68">
        <v>750</v>
      </c>
      <c r="D125" s="64"/>
      <c r="E125" s="65"/>
      <c r="F125" s="65"/>
    </row>
    <row r="126" spans="1:6">
      <c r="A126" s="52" t="s">
        <v>131</v>
      </c>
      <c r="B126" s="50">
        <v>1000</v>
      </c>
      <c r="C126" s="68">
        <v>520</v>
      </c>
      <c r="D126" s="64"/>
      <c r="E126" s="65"/>
      <c r="F126" s="65"/>
    </row>
    <row r="127" spans="1:6">
      <c r="A127" s="52" t="s">
        <v>132</v>
      </c>
      <c r="B127" s="50">
        <v>1000</v>
      </c>
      <c r="C127" s="68">
        <v>520</v>
      </c>
      <c r="D127" s="64"/>
      <c r="E127" s="65"/>
      <c r="F127" s="65"/>
    </row>
    <row r="128" spans="1:6">
      <c r="A128" s="69"/>
      <c r="B128" s="70"/>
      <c r="C128" s="71"/>
      <c r="D128" s="64"/>
      <c r="E128" s="65"/>
      <c r="F128" s="65"/>
    </row>
    <row r="129" spans="1:6" ht="20.25">
      <c r="A129" s="172" t="s">
        <v>133</v>
      </c>
      <c r="B129" s="172"/>
      <c r="C129" s="172"/>
      <c r="D129" s="172"/>
    </row>
    <row r="130" spans="1:6" ht="57.75">
      <c r="A130" s="72" t="s">
        <v>134</v>
      </c>
      <c r="B130" s="73" t="s">
        <v>135</v>
      </c>
      <c r="C130" s="72" t="s">
        <v>136</v>
      </c>
      <c r="D130" s="74" t="s">
        <v>137</v>
      </c>
    </row>
    <row r="131" spans="1:6">
      <c r="A131" s="72"/>
      <c r="B131" s="72"/>
      <c r="C131" s="72"/>
      <c r="D131" s="75"/>
    </row>
    <row r="132" spans="1:6">
      <c r="A132" s="76" t="s">
        <v>59</v>
      </c>
      <c r="B132" s="77">
        <v>95</v>
      </c>
      <c r="C132" s="78">
        <f>F37</f>
        <v>180550</v>
      </c>
      <c r="D132" s="79">
        <f>C132/B132</f>
        <v>1900.5263157894738</v>
      </c>
    </row>
    <row r="133" spans="1:6">
      <c r="A133" s="76" t="s">
        <v>138</v>
      </c>
      <c r="B133" s="77">
        <v>95</v>
      </c>
      <c r="C133" s="80">
        <f>F73</f>
        <v>435550</v>
      </c>
      <c r="D133" s="79">
        <f>C133/B133</f>
        <v>4584.7368421052633</v>
      </c>
    </row>
    <row r="134" spans="1:6">
      <c r="A134" s="76" t="s">
        <v>139</v>
      </c>
      <c r="B134" s="77">
        <v>20</v>
      </c>
      <c r="C134" s="80">
        <f>F109</f>
        <v>86760</v>
      </c>
      <c r="D134" s="79">
        <f>C134/B134</f>
        <v>4338</v>
      </c>
    </row>
    <row r="135" spans="1:6" ht="43.5">
      <c r="A135" s="81" t="s">
        <v>140</v>
      </c>
      <c r="B135" s="77"/>
      <c r="C135" s="82" t="s">
        <v>141</v>
      </c>
      <c r="D135" s="79"/>
    </row>
    <row r="136" spans="1:6">
      <c r="A136" s="76" t="s">
        <v>142</v>
      </c>
      <c r="B136" s="77"/>
      <c r="C136" s="83" t="s">
        <v>143</v>
      </c>
      <c r="D136" s="79"/>
    </row>
    <row r="137" spans="1:6" ht="57.75">
      <c r="A137" s="28" t="s">
        <v>144</v>
      </c>
      <c r="B137" s="84">
        <v>115</v>
      </c>
      <c r="C137" s="80">
        <v>80750</v>
      </c>
      <c r="D137" s="85">
        <f t="shared" ref="D137:D138" si="10">C137/B137</f>
        <v>702.17391304347825</v>
      </c>
    </row>
    <row r="138" spans="1:6" ht="29.25">
      <c r="A138" s="28" t="s">
        <v>145</v>
      </c>
      <c r="B138" s="84">
        <v>115</v>
      </c>
      <c r="C138" s="80">
        <v>113000</v>
      </c>
      <c r="D138" s="85">
        <f t="shared" si="10"/>
        <v>982.60869565217388</v>
      </c>
    </row>
    <row r="139" spans="1:6">
      <c r="A139" s="86" t="s">
        <v>146</v>
      </c>
      <c r="B139" s="87">
        <v>115</v>
      </c>
      <c r="C139" s="88">
        <f>SUM(C132:C138)</f>
        <v>896610</v>
      </c>
      <c r="D139" s="89">
        <f>C139/B139</f>
        <v>7796.608695652174</v>
      </c>
    </row>
    <row r="140" spans="1:6">
      <c r="A140" s="90" t="s">
        <v>147</v>
      </c>
      <c r="B140" s="91">
        <v>115</v>
      </c>
      <c r="C140" s="92">
        <f>C139-C139*5%</f>
        <v>851779.5</v>
      </c>
      <c r="D140" s="93">
        <f>C140/B140</f>
        <v>7406.7782608695652</v>
      </c>
      <c r="F140" s="94"/>
    </row>
    <row r="141" spans="1:6">
      <c r="E141" s="96"/>
      <c r="F141" s="96"/>
    </row>
  </sheetData>
  <mergeCells count="1">
    <mergeCell ref="A129:D1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EA1C-32C3-41FB-9EFF-420E0014D106}">
  <dimension ref="A1:V102"/>
  <sheetViews>
    <sheetView topLeftCell="A19" workbookViewId="0">
      <selection activeCell="A5" sqref="A5"/>
    </sheetView>
  </sheetViews>
  <sheetFormatPr defaultRowHeight="15"/>
  <sheetData>
    <row r="1" spans="1:22">
      <c r="A1" s="104"/>
      <c r="B1" s="104"/>
      <c r="C1" s="104"/>
      <c r="D1" s="104"/>
      <c r="E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22">
      <c r="A2" s="104"/>
      <c r="B2" s="104"/>
      <c r="C2" s="104"/>
      <c r="D2" s="104"/>
      <c r="E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22">
      <c r="A3" s="104"/>
      <c r="B3" s="104"/>
      <c r="C3" s="104"/>
      <c r="D3" s="104"/>
      <c r="E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22" ht="23.25">
      <c r="A4" s="104"/>
      <c r="B4" s="104"/>
      <c r="C4" s="104"/>
      <c r="D4" s="104"/>
      <c r="E4" s="104"/>
      <c r="F4" s="193" t="s">
        <v>191</v>
      </c>
      <c r="G4" s="193"/>
      <c r="H4" s="193"/>
      <c r="I4" s="193"/>
      <c r="J4" s="193"/>
      <c r="K4" s="104"/>
      <c r="L4" s="104"/>
      <c r="M4" s="104"/>
      <c r="N4" s="104"/>
      <c r="O4" s="104"/>
      <c r="P4" s="104"/>
      <c r="Q4" s="194" t="s">
        <v>192</v>
      </c>
      <c r="R4" s="195"/>
      <c r="S4" s="195"/>
      <c r="T4" s="195"/>
      <c r="U4" s="195"/>
      <c r="V4" s="195"/>
    </row>
    <row r="5" spans="1:22" ht="120">
      <c r="A5" s="104"/>
      <c r="B5" s="104"/>
      <c r="C5" s="104"/>
      <c r="D5" s="104"/>
      <c r="E5" s="104"/>
      <c r="F5" s="105" t="s">
        <v>193</v>
      </c>
      <c r="G5" s="105" t="s">
        <v>194</v>
      </c>
      <c r="H5" s="106" t="s">
        <v>195</v>
      </c>
      <c r="I5" s="105" t="s">
        <v>196</v>
      </c>
      <c r="J5" s="105" t="s">
        <v>197</v>
      </c>
      <c r="K5" s="106" t="s">
        <v>198</v>
      </c>
      <c r="L5" s="105" t="s">
        <v>199</v>
      </c>
      <c r="M5" s="104"/>
      <c r="N5" s="104"/>
      <c r="O5" s="104"/>
      <c r="P5" s="104"/>
      <c r="Q5" s="105" t="s">
        <v>193</v>
      </c>
      <c r="R5" s="105" t="s">
        <v>194</v>
      </c>
      <c r="S5" s="106" t="s">
        <v>195</v>
      </c>
      <c r="T5" s="105" t="s">
        <v>196</v>
      </c>
      <c r="U5" s="105" t="s">
        <v>197</v>
      </c>
      <c r="V5" s="105" t="s">
        <v>199</v>
      </c>
    </row>
    <row r="6" spans="1:22" ht="45">
      <c r="A6" s="182"/>
      <c r="B6" s="182"/>
      <c r="C6" s="182"/>
      <c r="D6" s="182"/>
      <c r="E6" s="182"/>
      <c r="F6" s="188" t="s">
        <v>200</v>
      </c>
      <c r="G6" s="188"/>
      <c r="H6" s="188"/>
      <c r="I6" s="188"/>
      <c r="J6" s="188"/>
      <c r="K6" s="188"/>
      <c r="L6" s="188"/>
      <c r="M6" s="104"/>
      <c r="N6" s="104"/>
      <c r="O6" s="104"/>
      <c r="P6" s="104"/>
      <c r="Q6" s="107" t="s">
        <v>201</v>
      </c>
      <c r="R6" s="108">
        <v>5</v>
      </c>
      <c r="S6" s="109">
        <v>800</v>
      </c>
      <c r="T6" s="110">
        <v>320</v>
      </c>
      <c r="U6" s="110">
        <f>R6*S6</f>
        <v>4000</v>
      </c>
      <c r="V6" s="111">
        <f>R6*T6</f>
        <v>1600</v>
      </c>
    </row>
    <row r="7" spans="1:22" ht="45">
      <c r="A7" s="182"/>
      <c r="B7" s="182"/>
      <c r="C7" s="182"/>
      <c r="D7" s="182"/>
      <c r="E7" s="182"/>
      <c r="F7" s="186" t="s">
        <v>202</v>
      </c>
      <c r="G7" s="186"/>
      <c r="H7" s="186"/>
      <c r="I7" s="186"/>
      <c r="J7" s="186"/>
      <c r="K7" s="186"/>
      <c r="L7" s="186"/>
      <c r="M7" s="104"/>
      <c r="N7" s="104"/>
      <c r="O7" s="104"/>
      <c r="P7" s="104"/>
      <c r="Q7" s="107" t="s">
        <v>203</v>
      </c>
      <c r="R7" s="108">
        <v>100</v>
      </c>
      <c r="S7" s="109">
        <v>80</v>
      </c>
      <c r="T7" s="110">
        <v>48</v>
      </c>
      <c r="U7" s="110">
        <f t="shared" ref="U7:U11" si="0">R7*S7</f>
        <v>8000</v>
      </c>
      <c r="V7" s="111">
        <f t="shared" ref="V7:V11" si="1">R7*T7</f>
        <v>4800</v>
      </c>
    </row>
    <row r="8" spans="1:22" ht="105">
      <c r="A8" s="182"/>
      <c r="B8" s="182"/>
      <c r="C8" s="182"/>
      <c r="D8" s="182"/>
      <c r="E8" s="182"/>
      <c r="F8" s="112" t="s">
        <v>204</v>
      </c>
      <c r="G8" s="110">
        <v>50</v>
      </c>
      <c r="H8" s="113">
        <v>30</v>
      </c>
      <c r="I8" s="110">
        <v>159</v>
      </c>
      <c r="J8" s="110">
        <f>G8*H8</f>
        <v>1500</v>
      </c>
      <c r="K8" s="113">
        <f>J8/95</f>
        <v>15.789473684210526</v>
      </c>
      <c r="L8" s="111">
        <f>I8*G8</f>
        <v>7950</v>
      </c>
      <c r="M8" s="104"/>
      <c r="N8" s="104"/>
      <c r="O8" s="104"/>
      <c r="P8" s="104"/>
      <c r="Q8" s="114" t="s">
        <v>205</v>
      </c>
      <c r="R8" s="108">
        <v>10</v>
      </c>
      <c r="S8" s="109">
        <v>800</v>
      </c>
      <c r="T8" s="110">
        <v>320</v>
      </c>
      <c r="U8" s="110">
        <f t="shared" si="0"/>
        <v>8000</v>
      </c>
      <c r="V8" s="111">
        <f t="shared" si="1"/>
        <v>3200</v>
      </c>
    </row>
    <row r="9" spans="1:22" ht="105">
      <c r="A9" s="115"/>
      <c r="B9" s="115"/>
      <c r="C9" s="115"/>
      <c r="D9" s="115"/>
      <c r="E9" s="115"/>
      <c r="F9" s="112" t="s">
        <v>206</v>
      </c>
      <c r="G9" s="110">
        <v>50</v>
      </c>
      <c r="H9" s="113">
        <v>30</v>
      </c>
      <c r="I9" s="110">
        <v>112</v>
      </c>
      <c r="J9" s="110">
        <f t="shared" ref="J9:J16" si="2">G9*H9</f>
        <v>1500</v>
      </c>
      <c r="K9" s="113">
        <f t="shared" ref="K9:K16" si="3">J9/95</f>
        <v>15.789473684210526</v>
      </c>
      <c r="L9" s="111">
        <f t="shared" ref="L9:L10" si="4">I9*G9</f>
        <v>5600</v>
      </c>
      <c r="M9" s="104"/>
      <c r="N9" s="104"/>
      <c r="O9" s="104"/>
      <c r="P9" s="104"/>
      <c r="Q9" s="114" t="s">
        <v>207</v>
      </c>
      <c r="R9" s="109">
        <v>10</v>
      </c>
      <c r="S9" s="109">
        <v>1500</v>
      </c>
      <c r="T9" s="110">
        <v>900</v>
      </c>
      <c r="U9" s="110">
        <f t="shared" si="0"/>
        <v>15000</v>
      </c>
      <c r="V9" s="111">
        <f t="shared" si="1"/>
        <v>9000</v>
      </c>
    </row>
    <row r="10" spans="1:22" ht="240">
      <c r="A10" s="115"/>
      <c r="B10" s="115"/>
      <c r="C10" s="115"/>
      <c r="D10" s="115"/>
      <c r="E10" s="115"/>
      <c r="F10" s="116" t="s">
        <v>208</v>
      </c>
      <c r="G10" s="110">
        <v>40</v>
      </c>
      <c r="H10" s="113">
        <v>150</v>
      </c>
      <c r="I10" s="110">
        <v>225</v>
      </c>
      <c r="J10" s="110">
        <f t="shared" si="2"/>
        <v>6000</v>
      </c>
      <c r="K10" s="113">
        <f t="shared" si="3"/>
        <v>63.157894736842103</v>
      </c>
      <c r="L10" s="111">
        <f t="shared" si="4"/>
        <v>9000</v>
      </c>
      <c r="M10" s="104"/>
      <c r="N10" s="104"/>
      <c r="O10" s="104"/>
      <c r="P10" s="104"/>
      <c r="Q10" s="107" t="s">
        <v>201</v>
      </c>
      <c r="R10" s="108">
        <v>2</v>
      </c>
      <c r="S10" s="109">
        <v>1000</v>
      </c>
      <c r="T10" s="110">
        <v>400</v>
      </c>
      <c r="U10" s="110">
        <f t="shared" si="0"/>
        <v>2000</v>
      </c>
      <c r="V10" s="111">
        <f t="shared" si="1"/>
        <v>800</v>
      </c>
    </row>
    <row r="11" spans="1:22" ht="240">
      <c r="A11" s="115"/>
      <c r="B11" s="115"/>
      <c r="C11" s="115"/>
      <c r="D11" s="115"/>
      <c r="E11" s="115"/>
      <c r="F11" s="116" t="s">
        <v>209</v>
      </c>
      <c r="G11" s="110">
        <v>95</v>
      </c>
      <c r="H11" s="113">
        <v>125</v>
      </c>
      <c r="I11" s="110">
        <v>203</v>
      </c>
      <c r="J11" s="110">
        <f t="shared" si="2"/>
        <v>11875</v>
      </c>
      <c r="K11" s="113">
        <f t="shared" si="3"/>
        <v>125</v>
      </c>
      <c r="L11" s="111">
        <v>19285</v>
      </c>
      <c r="M11" s="104"/>
      <c r="N11" s="104"/>
      <c r="O11" s="104"/>
      <c r="P11" s="104"/>
      <c r="Q11" s="107" t="s">
        <v>203</v>
      </c>
      <c r="R11" s="108">
        <v>20</v>
      </c>
      <c r="S11" s="109">
        <v>150</v>
      </c>
      <c r="T11" s="110">
        <v>90</v>
      </c>
      <c r="U11" s="110">
        <f t="shared" si="0"/>
        <v>3000</v>
      </c>
      <c r="V11" s="111">
        <f t="shared" si="1"/>
        <v>1800</v>
      </c>
    </row>
    <row r="12" spans="1:22" ht="409.5">
      <c r="A12" s="115"/>
      <c r="B12" s="115"/>
      <c r="C12" s="115"/>
      <c r="D12" s="115"/>
      <c r="E12" s="115"/>
      <c r="F12" s="116" t="s">
        <v>210</v>
      </c>
      <c r="G12" s="110">
        <v>2</v>
      </c>
      <c r="H12" s="113">
        <v>1550</v>
      </c>
      <c r="I12" s="110">
        <v>3200</v>
      </c>
      <c r="J12" s="110">
        <f t="shared" si="2"/>
        <v>3100</v>
      </c>
      <c r="K12" s="113">
        <f t="shared" si="3"/>
        <v>32.631578947368418</v>
      </c>
      <c r="L12" s="111">
        <v>9600</v>
      </c>
      <c r="M12" s="104"/>
      <c r="N12" s="104"/>
      <c r="O12" s="104"/>
      <c r="P12" s="104"/>
    </row>
    <row r="13" spans="1:22" ht="409.5">
      <c r="A13" s="115"/>
      <c r="B13" s="115"/>
      <c r="C13" s="115"/>
      <c r="D13" s="115"/>
      <c r="E13" s="115"/>
      <c r="F13" s="117" t="s">
        <v>211</v>
      </c>
      <c r="G13" s="110">
        <v>2</v>
      </c>
      <c r="H13" s="113">
        <v>1200</v>
      </c>
      <c r="I13" s="110">
        <v>3100</v>
      </c>
      <c r="J13" s="110">
        <f t="shared" si="2"/>
        <v>2400</v>
      </c>
      <c r="K13" s="113">
        <f t="shared" si="3"/>
        <v>25.263157894736842</v>
      </c>
      <c r="L13" s="111">
        <v>9300</v>
      </c>
      <c r="M13" s="104"/>
      <c r="N13" s="104"/>
      <c r="O13" s="104"/>
      <c r="P13" s="104"/>
      <c r="V13" s="118">
        <f>SUM(V6:V12)</f>
        <v>21200</v>
      </c>
    </row>
    <row r="14" spans="1:22" ht="75">
      <c r="A14" s="115"/>
      <c r="B14" s="115"/>
      <c r="C14" s="115"/>
      <c r="D14" s="115"/>
      <c r="E14" s="115"/>
      <c r="F14" s="112" t="s">
        <v>212</v>
      </c>
      <c r="G14" s="110">
        <v>95</v>
      </c>
      <c r="H14" s="113">
        <v>130</v>
      </c>
      <c r="I14" s="110">
        <v>340</v>
      </c>
      <c r="J14" s="110">
        <f t="shared" si="2"/>
        <v>12350</v>
      </c>
      <c r="K14" s="113">
        <f t="shared" si="3"/>
        <v>130</v>
      </c>
      <c r="L14" s="111">
        <f>I14*G14</f>
        <v>32300</v>
      </c>
      <c r="M14" s="104"/>
      <c r="N14" s="104"/>
      <c r="O14" s="104"/>
      <c r="P14" s="104"/>
    </row>
    <row r="15" spans="1:22" ht="45">
      <c r="A15" s="115"/>
      <c r="B15" s="115"/>
      <c r="C15" s="115"/>
      <c r="D15" s="115"/>
      <c r="E15" s="115"/>
      <c r="F15" s="107" t="s">
        <v>201</v>
      </c>
      <c r="G15" s="108">
        <v>5</v>
      </c>
      <c r="H15" s="109">
        <v>800</v>
      </c>
      <c r="I15" s="108"/>
      <c r="J15" s="108">
        <f t="shared" si="2"/>
        <v>4000</v>
      </c>
      <c r="K15" s="109">
        <f t="shared" si="3"/>
        <v>42.10526315789474</v>
      </c>
      <c r="L15" s="119"/>
      <c r="M15" s="104"/>
      <c r="N15" s="104"/>
      <c r="O15" s="104"/>
      <c r="P15" s="104"/>
    </row>
    <row r="16" spans="1:22" ht="45">
      <c r="A16" s="115"/>
      <c r="B16" s="115"/>
      <c r="C16" s="115"/>
      <c r="D16" s="115"/>
      <c r="E16" s="115"/>
      <c r="F16" s="107" t="s">
        <v>203</v>
      </c>
      <c r="G16" s="108">
        <v>100</v>
      </c>
      <c r="H16" s="109">
        <v>80</v>
      </c>
      <c r="I16" s="108"/>
      <c r="J16" s="108">
        <f t="shared" si="2"/>
        <v>8000</v>
      </c>
      <c r="K16" s="109">
        <f t="shared" si="3"/>
        <v>84.21052631578948</v>
      </c>
      <c r="L16" s="119"/>
      <c r="M16" s="104"/>
      <c r="N16" s="104"/>
      <c r="O16" s="104"/>
      <c r="P16" s="104"/>
    </row>
    <row r="17" spans="1:16">
      <c r="A17" s="115"/>
      <c r="B17" s="115"/>
      <c r="C17" s="115"/>
      <c r="D17" s="115"/>
      <c r="E17" s="115"/>
      <c r="M17" s="104"/>
      <c r="N17" s="104"/>
      <c r="O17" s="104"/>
      <c r="P17" s="104"/>
    </row>
    <row r="18" spans="1:16" ht="60">
      <c r="A18" s="115"/>
      <c r="B18" s="115"/>
      <c r="C18" s="115"/>
      <c r="D18" s="115"/>
      <c r="E18" s="115"/>
      <c r="F18" s="120"/>
      <c r="G18" s="121"/>
      <c r="H18" s="121"/>
      <c r="I18" s="121"/>
      <c r="J18" s="122" t="s">
        <v>213</v>
      </c>
      <c r="K18" s="123">
        <f>SUM(K8:K16)</f>
        <v>533.9473684210526</v>
      </c>
      <c r="L18" s="124"/>
      <c r="M18" s="104"/>
      <c r="N18" s="104"/>
      <c r="O18" s="104"/>
      <c r="P18" s="104"/>
    </row>
    <row r="19" spans="1:16">
      <c r="A19" s="115"/>
      <c r="B19" s="115"/>
      <c r="C19" s="115"/>
      <c r="D19" s="115"/>
      <c r="E19" s="115"/>
      <c r="F19" s="188" t="s">
        <v>214</v>
      </c>
      <c r="G19" s="188"/>
      <c r="H19" s="188"/>
      <c r="I19" s="188"/>
      <c r="J19" s="188"/>
      <c r="K19" s="188"/>
      <c r="L19" s="188"/>
      <c r="M19" s="104"/>
      <c r="N19" s="104"/>
      <c r="O19" s="104"/>
      <c r="P19" s="104"/>
    </row>
    <row r="20" spans="1:16" ht="15.75">
      <c r="A20" s="104"/>
      <c r="B20" s="104"/>
      <c r="C20" s="104"/>
      <c r="D20" s="104"/>
      <c r="E20" s="104"/>
      <c r="F20" s="186" t="s">
        <v>215</v>
      </c>
      <c r="G20" s="186"/>
      <c r="H20" s="186"/>
      <c r="I20" s="186"/>
      <c r="J20" s="186"/>
      <c r="K20" s="186"/>
      <c r="L20" s="186"/>
      <c r="M20" s="104"/>
      <c r="N20" s="104"/>
      <c r="O20" s="104"/>
      <c r="P20" s="104"/>
    </row>
    <row r="21" spans="1:16" ht="180">
      <c r="A21" s="104"/>
      <c r="B21" s="104"/>
      <c r="C21" s="104"/>
      <c r="D21" s="104"/>
      <c r="E21" s="104"/>
      <c r="F21" s="112" t="s">
        <v>216</v>
      </c>
      <c r="G21" s="110">
        <v>10</v>
      </c>
      <c r="H21" s="125">
        <v>500</v>
      </c>
      <c r="I21" s="126">
        <v>1920</v>
      </c>
      <c r="J21" s="110">
        <f t="shared" ref="J21:J29" si="5">G21*H21</f>
        <v>5000</v>
      </c>
      <c r="K21" s="113">
        <f>J21/95</f>
        <v>52.631578947368418</v>
      </c>
      <c r="L21" s="111">
        <f t="shared" ref="L21:L23" si="6">I21*G21</f>
        <v>19200</v>
      </c>
      <c r="M21" s="182"/>
      <c r="N21" s="182"/>
      <c r="O21" s="182"/>
      <c r="P21" s="182"/>
    </row>
    <row r="22" spans="1:16" ht="195">
      <c r="A22" s="104"/>
      <c r="B22" s="104"/>
      <c r="C22" s="104"/>
      <c r="D22" s="104"/>
      <c r="E22" s="104"/>
      <c r="F22" s="127" t="s">
        <v>217</v>
      </c>
      <c r="G22" s="128">
        <v>10</v>
      </c>
      <c r="H22" s="129">
        <v>300</v>
      </c>
      <c r="I22" s="128">
        <v>1940</v>
      </c>
      <c r="J22" s="128">
        <f t="shared" si="5"/>
        <v>3000</v>
      </c>
      <c r="K22" s="129">
        <f t="shared" ref="K22:K24" si="7">J22/95</f>
        <v>31.578947368421051</v>
      </c>
      <c r="L22" s="130">
        <f t="shared" si="6"/>
        <v>19400</v>
      </c>
      <c r="M22" s="182"/>
      <c r="N22" s="182"/>
      <c r="O22" s="182"/>
      <c r="P22" s="182"/>
    </row>
    <row r="23" spans="1:16" ht="375">
      <c r="A23" s="104"/>
      <c r="B23" s="104"/>
      <c r="C23" s="104"/>
      <c r="D23" s="104"/>
      <c r="E23" s="104"/>
      <c r="F23" s="112" t="s">
        <v>218</v>
      </c>
      <c r="G23" s="110">
        <v>10</v>
      </c>
      <c r="H23" s="125">
        <v>500</v>
      </c>
      <c r="I23" s="126">
        <v>2004</v>
      </c>
      <c r="J23" s="110">
        <f t="shared" si="5"/>
        <v>5000</v>
      </c>
      <c r="K23" s="113">
        <f t="shared" si="7"/>
        <v>52.631578947368418</v>
      </c>
      <c r="L23" s="111">
        <f t="shared" si="6"/>
        <v>20040</v>
      </c>
      <c r="M23" s="182"/>
      <c r="N23" s="182"/>
      <c r="O23" s="182"/>
      <c r="P23" s="182"/>
    </row>
    <row r="24" spans="1:16" ht="90">
      <c r="A24" s="104"/>
      <c r="B24" s="104"/>
      <c r="C24" s="104"/>
      <c r="D24" s="104"/>
      <c r="E24" s="104"/>
      <c r="F24" s="131" t="s">
        <v>205</v>
      </c>
      <c r="G24" s="108">
        <v>10</v>
      </c>
      <c r="H24" s="109">
        <v>800</v>
      </c>
      <c r="I24" s="108"/>
      <c r="J24" s="108">
        <f t="shared" si="5"/>
        <v>8000</v>
      </c>
      <c r="K24" s="109">
        <f t="shared" si="7"/>
        <v>84.21052631578948</v>
      </c>
      <c r="L24" s="119"/>
      <c r="M24" s="182"/>
      <c r="N24" s="182"/>
      <c r="O24" s="182"/>
      <c r="P24" s="182"/>
    </row>
    <row r="25" spans="1:16" ht="15.75">
      <c r="A25" s="104"/>
      <c r="B25" s="104"/>
      <c r="C25" s="104"/>
      <c r="D25" s="104"/>
      <c r="E25" s="104"/>
      <c r="F25" s="186" t="s">
        <v>219</v>
      </c>
      <c r="G25" s="186"/>
      <c r="H25" s="186"/>
      <c r="I25" s="186"/>
      <c r="J25" s="186"/>
      <c r="K25" s="186"/>
      <c r="L25" s="186"/>
      <c r="M25" s="182"/>
      <c r="N25" s="182"/>
      <c r="O25" s="182"/>
      <c r="P25" s="182"/>
    </row>
    <row r="26" spans="1:16" ht="225">
      <c r="A26" s="104"/>
      <c r="B26" s="104"/>
      <c r="C26" s="104"/>
      <c r="D26" s="104"/>
      <c r="E26" s="104"/>
      <c r="F26" s="112" t="s">
        <v>220</v>
      </c>
      <c r="G26" s="110">
        <v>40</v>
      </c>
      <c r="H26" s="125">
        <v>150</v>
      </c>
      <c r="I26" s="126">
        <v>546</v>
      </c>
      <c r="J26" s="126">
        <f t="shared" si="5"/>
        <v>6000</v>
      </c>
      <c r="K26" s="113">
        <f>J26/95</f>
        <v>63.157894736842103</v>
      </c>
      <c r="L26" s="111">
        <f>I26*G26</f>
        <v>21840</v>
      </c>
      <c r="M26" s="182"/>
      <c r="N26" s="182"/>
      <c r="O26" s="182"/>
      <c r="P26" s="182"/>
    </row>
    <row r="27" spans="1:16" ht="30">
      <c r="A27" s="104"/>
      <c r="B27" s="104"/>
      <c r="C27" s="104"/>
      <c r="D27" s="104"/>
      <c r="E27" s="104"/>
      <c r="F27" s="112" t="s">
        <v>221</v>
      </c>
      <c r="G27" s="110">
        <v>40</v>
      </c>
      <c r="H27" s="125">
        <v>150</v>
      </c>
      <c r="I27" s="126">
        <v>384</v>
      </c>
      <c r="J27" s="126">
        <f t="shared" si="5"/>
        <v>6000</v>
      </c>
      <c r="K27" s="113">
        <f t="shared" ref="K27:K29" si="8">J27/95</f>
        <v>63.157894736842103</v>
      </c>
      <c r="L27" s="111">
        <f>I27*G27</f>
        <v>15360</v>
      </c>
      <c r="M27" s="115"/>
      <c r="N27" s="115"/>
      <c r="O27" s="115"/>
      <c r="P27" s="115"/>
    </row>
    <row r="28" spans="1:16" ht="135">
      <c r="A28" s="104"/>
      <c r="B28" s="104"/>
      <c r="C28" s="104"/>
      <c r="D28" s="104"/>
      <c r="E28" s="104"/>
      <c r="F28" s="127" t="s">
        <v>222</v>
      </c>
      <c r="G28" s="128">
        <v>40</v>
      </c>
      <c r="H28" s="129">
        <v>150</v>
      </c>
      <c r="I28" s="129">
        <v>588</v>
      </c>
      <c r="J28" s="128">
        <f t="shared" si="5"/>
        <v>6000</v>
      </c>
      <c r="K28" s="129">
        <f t="shared" si="8"/>
        <v>63.157894736842103</v>
      </c>
      <c r="L28" s="130">
        <f t="shared" ref="L28:L29" si="9">I28*G28</f>
        <v>23520</v>
      </c>
      <c r="M28" s="115"/>
      <c r="N28" s="115"/>
      <c r="O28" s="115"/>
      <c r="P28" s="115"/>
    </row>
    <row r="29" spans="1:16" ht="120">
      <c r="A29" s="104"/>
      <c r="B29" s="104"/>
      <c r="C29" s="104"/>
      <c r="D29" s="104"/>
      <c r="E29" s="104"/>
      <c r="F29" s="112" t="s">
        <v>223</v>
      </c>
      <c r="G29" s="110">
        <v>40</v>
      </c>
      <c r="H29" s="125">
        <v>150</v>
      </c>
      <c r="I29" s="125">
        <v>490</v>
      </c>
      <c r="J29" s="126">
        <f t="shared" si="5"/>
        <v>6000</v>
      </c>
      <c r="K29" s="113">
        <f t="shared" si="8"/>
        <v>63.157894736842103</v>
      </c>
      <c r="L29" s="111">
        <f t="shared" si="9"/>
        <v>19600</v>
      </c>
      <c r="M29" s="115"/>
      <c r="N29" s="115"/>
      <c r="O29" s="115"/>
      <c r="P29" s="115"/>
    </row>
    <row r="30" spans="1:16" ht="15.75">
      <c r="A30" s="104"/>
      <c r="B30" s="104"/>
      <c r="C30" s="104"/>
      <c r="D30" s="104"/>
      <c r="E30" s="104"/>
      <c r="F30" s="186" t="s">
        <v>224</v>
      </c>
      <c r="G30" s="186"/>
      <c r="H30" s="186"/>
      <c r="I30" s="186"/>
      <c r="J30" s="186"/>
      <c r="K30" s="186"/>
      <c r="L30" s="186"/>
      <c r="M30" s="104"/>
      <c r="N30" s="104"/>
      <c r="O30" s="104"/>
      <c r="P30" s="104"/>
    </row>
    <row r="31" spans="1:16" ht="135">
      <c r="A31" s="104"/>
      <c r="B31" s="104"/>
      <c r="C31" s="104"/>
      <c r="D31" s="104"/>
      <c r="E31" s="104"/>
      <c r="F31" s="112" t="s">
        <v>225</v>
      </c>
      <c r="G31" s="125">
        <v>95</v>
      </c>
      <c r="H31" s="125">
        <v>100</v>
      </c>
      <c r="I31" s="125">
        <v>150</v>
      </c>
      <c r="J31" s="126">
        <f t="shared" ref="J31" si="10">H31*G31</f>
        <v>9500</v>
      </c>
      <c r="K31" s="113">
        <f>J31/95</f>
        <v>100</v>
      </c>
      <c r="L31" s="111">
        <f t="shared" ref="L31" si="11">G31*I31</f>
        <v>14250</v>
      </c>
      <c r="M31" s="104"/>
      <c r="N31" s="104"/>
      <c r="O31" s="104"/>
      <c r="P31" s="104"/>
    </row>
    <row r="32" spans="1:16" ht="15.75">
      <c r="A32" s="104"/>
      <c r="B32" s="104"/>
      <c r="C32" s="104"/>
      <c r="D32" s="104"/>
      <c r="E32" s="104"/>
      <c r="F32" s="186" t="s">
        <v>226</v>
      </c>
      <c r="G32" s="186"/>
      <c r="H32" s="186"/>
      <c r="I32" s="186"/>
      <c r="J32" s="186"/>
      <c r="K32" s="186"/>
      <c r="L32" s="186"/>
      <c r="M32" s="104"/>
      <c r="N32" s="104"/>
      <c r="O32" s="104"/>
      <c r="P32" s="104"/>
    </row>
    <row r="33" spans="1:16" ht="195">
      <c r="A33" s="104"/>
      <c r="B33" s="104"/>
      <c r="C33" s="104"/>
      <c r="D33" s="104"/>
      <c r="E33" s="104"/>
      <c r="F33" s="112" t="s">
        <v>227</v>
      </c>
      <c r="G33" s="132">
        <v>9</v>
      </c>
      <c r="H33" s="125">
        <v>1000</v>
      </c>
      <c r="I33" s="125">
        <v>4158</v>
      </c>
      <c r="J33" s="126">
        <f>G33*H33</f>
        <v>9000</v>
      </c>
      <c r="K33" s="113">
        <f>J33/95</f>
        <v>94.736842105263165</v>
      </c>
      <c r="L33" s="111">
        <f>I33*G33</f>
        <v>37422</v>
      </c>
      <c r="M33" s="104"/>
      <c r="N33" s="104"/>
      <c r="O33" s="104"/>
      <c r="P33" s="104"/>
    </row>
    <row r="34" spans="1:16" ht="120">
      <c r="A34" s="104"/>
      <c r="B34" s="104"/>
      <c r="C34" s="104"/>
      <c r="D34" s="104"/>
      <c r="E34" s="104"/>
      <c r="F34" s="112" t="s">
        <v>228</v>
      </c>
      <c r="G34" s="132">
        <v>30</v>
      </c>
      <c r="H34" s="125">
        <v>150</v>
      </c>
      <c r="I34" s="125">
        <v>258</v>
      </c>
      <c r="J34" s="126">
        <f t="shared" ref="J34" si="12">G34*H34</f>
        <v>4500</v>
      </c>
      <c r="K34" s="113">
        <f t="shared" ref="K34:K37" si="13">J34/95</f>
        <v>47.368421052631582</v>
      </c>
      <c r="L34" s="111">
        <f t="shared" ref="L34" si="14">I34*G34</f>
        <v>7740</v>
      </c>
      <c r="M34" s="104"/>
      <c r="N34" s="104"/>
      <c r="O34" s="104"/>
      <c r="P34" s="104"/>
    </row>
    <row r="35" spans="1:16" ht="15.75">
      <c r="A35" s="104"/>
      <c r="B35" s="104"/>
      <c r="C35" s="104"/>
      <c r="D35" s="104"/>
      <c r="E35" s="104"/>
      <c r="F35" s="186" t="s">
        <v>229</v>
      </c>
      <c r="G35" s="186"/>
      <c r="H35" s="186"/>
      <c r="I35" s="186"/>
      <c r="J35" s="186"/>
      <c r="K35" s="186"/>
      <c r="L35" s="186"/>
      <c r="M35" s="104"/>
      <c r="N35" s="104"/>
      <c r="O35" s="104"/>
      <c r="P35" s="104"/>
    </row>
    <row r="36" spans="1:16" ht="180">
      <c r="A36" s="104"/>
      <c r="B36" s="104"/>
      <c r="C36" s="104"/>
      <c r="D36" s="104"/>
      <c r="E36" s="104"/>
      <c r="F36" s="112" t="s">
        <v>230</v>
      </c>
      <c r="G36" s="132">
        <v>48</v>
      </c>
      <c r="H36" s="125">
        <v>250</v>
      </c>
      <c r="I36" s="125">
        <v>550</v>
      </c>
      <c r="J36" s="126">
        <f t="shared" ref="J36:J37" si="15">G36*H36</f>
        <v>12000</v>
      </c>
      <c r="K36" s="113">
        <f t="shared" si="13"/>
        <v>126.31578947368421</v>
      </c>
      <c r="L36" s="111">
        <f t="shared" ref="L36:L37" si="16">I36*G36</f>
        <v>26400</v>
      </c>
      <c r="M36" s="104"/>
      <c r="N36" s="104"/>
      <c r="O36" s="104"/>
      <c r="P36" s="104"/>
    </row>
    <row r="37" spans="1:16" ht="150">
      <c r="A37" s="104"/>
      <c r="B37" s="104"/>
      <c r="C37" s="104"/>
      <c r="D37" s="104"/>
      <c r="E37" s="104"/>
      <c r="F37" s="112" t="s">
        <v>231</v>
      </c>
      <c r="G37" s="132">
        <v>48</v>
      </c>
      <c r="H37" s="125">
        <v>250</v>
      </c>
      <c r="I37" s="125">
        <v>680</v>
      </c>
      <c r="J37" s="126">
        <f t="shared" si="15"/>
        <v>12000</v>
      </c>
      <c r="K37" s="113">
        <f t="shared" si="13"/>
        <v>126.31578947368421</v>
      </c>
      <c r="L37" s="111">
        <f t="shared" si="16"/>
        <v>32640</v>
      </c>
      <c r="M37" s="104"/>
      <c r="N37" s="104"/>
      <c r="O37" s="104"/>
      <c r="P37" s="104"/>
    </row>
    <row r="38" spans="1:16" ht="15.75">
      <c r="A38" s="104"/>
      <c r="B38" s="104"/>
      <c r="C38" s="104"/>
      <c r="D38" s="104"/>
      <c r="E38" s="104"/>
      <c r="F38" s="186" t="s">
        <v>232</v>
      </c>
      <c r="G38" s="186"/>
      <c r="H38" s="186"/>
      <c r="I38" s="186"/>
      <c r="J38" s="186"/>
      <c r="K38" s="186"/>
      <c r="L38" s="186"/>
      <c r="M38" s="104"/>
      <c r="N38" s="104"/>
      <c r="O38" s="104"/>
      <c r="P38" s="104"/>
    </row>
    <row r="39" spans="1:16" ht="90">
      <c r="A39" s="104"/>
      <c r="B39" s="104"/>
      <c r="C39" s="104"/>
      <c r="D39" s="104"/>
      <c r="E39" s="104"/>
      <c r="F39" s="131" t="s">
        <v>207</v>
      </c>
      <c r="G39" s="109">
        <v>10</v>
      </c>
      <c r="H39" s="109">
        <v>1500</v>
      </c>
      <c r="I39" s="109"/>
      <c r="J39" s="108">
        <f t="shared" ref="J39:J40" si="17">G39*H39</f>
        <v>15000</v>
      </c>
      <c r="K39" s="109">
        <f t="shared" ref="K39:K40" si="18">J39/95</f>
        <v>157.89473684210526</v>
      </c>
      <c r="L39" s="119">
        <f>I39*G39</f>
        <v>0</v>
      </c>
      <c r="M39" s="104"/>
      <c r="N39" s="104"/>
      <c r="O39" s="104"/>
      <c r="P39" s="104"/>
    </row>
    <row r="40" spans="1:16" ht="90">
      <c r="A40" s="104"/>
      <c r="B40" s="104"/>
      <c r="C40" s="104"/>
      <c r="D40" s="104"/>
      <c r="E40" s="104"/>
      <c r="F40" s="133" t="s">
        <v>233</v>
      </c>
      <c r="G40" s="125">
        <v>10</v>
      </c>
      <c r="H40" s="125">
        <v>400</v>
      </c>
      <c r="I40" s="125">
        <v>600</v>
      </c>
      <c r="J40" s="126">
        <f t="shared" si="17"/>
        <v>4000</v>
      </c>
      <c r="K40" s="113">
        <f t="shared" si="18"/>
        <v>42.10526315789474</v>
      </c>
      <c r="L40" s="111">
        <f>I40*G40</f>
        <v>6000</v>
      </c>
      <c r="M40" s="104"/>
      <c r="N40" s="104"/>
      <c r="O40" s="104"/>
      <c r="P40" s="104"/>
    </row>
    <row r="41" spans="1:16" ht="15.75">
      <c r="A41" s="104"/>
      <c r="B41" s="104"/>
      <c r="C41" s="104"/>
      <c r="D41" s="104"/>
      <c r="E41" s="104"/>
      <c r="F41" s="186" t="s">
        <v>234</v>
      </c>
      <c r="G41" s="186"/>
      <c r="H41" s="186"/>
      <c r="I41" s="186"/>
      <c r="J41" s="186"/>
      <c r="K41" s="186"/>
      <c r="L41" s="186"/>
      <c r="M41" s="104"/>
      <c r="N41" s="104"/>
      <c r="O41" s="104"/>
      <c r="P41" s="104"/>
    </row>
    <row r="42" spans="1:16" ht="90">
      <c r="A42" s="104"/>
      <c r="B42" s="104"/>
      <c r="C42" s="104"/>
      <c r="D42" s="104"/>
      <c r="E42" s="104"/>
      <c r="F42" s="133" t="s">
        <v>235</v>
      </c>
      <c r="G42" s="125">
        <v>95</v>
      </c>
      <c r="H42" s="125">
        <v>100</v>
      </c>
      <c r="I42" s="125">
        <v>200</v>
      </c>
      <c r="J42" s="126">
        <f t="shared" ref="J42" si="19">G42*H42</f>
        <v>9500</v>
      </c>
      <c r="K42" s="113">
        <f>J42/95</f>
        <v>100</v>
      </c>
      <c r="L42" s="111">
        <f>I42*G42</f>
        <v>19000</v>
      </c>
      <c r="M42" s="104"/>
      <c r="N42" s="104"/>
      <c r="O42" s="104"/>
      <c r="P42" s="104"/>
    </row>
    <row r="43" spans="1:16" ht="60">
      <c r="A43" s="104"/>
      <c r="B43" s="104"/>
      <c r="C43" s="104"/>
      <c r="D43" s="104"/>
      <c r="E43" s="104"/>
      <c r="F43" s="120"/>
      <c r="G43" s="121"/>
      <c r="H43" s="121"/>
      <c r="I43" s="121"/>
      <c r="J43" s="122" t="s">
        <v>213</v>
      </c>
      <c r="K43" s="123">
        <f>SUM(K21:K42)</f>
        <v>1268.4210526315787</v>
      </c>
      <c r="L43" s="124"/>
      <c r="M43" s="104"/>
      <c r="N43" s="104"/>
      <c r="O43" s="104"/>
      <c r="P43" s="104"/>
    </row>
    <row r="44" spans="1:16">
      <c r="A44" s="104"/>
      <c r="B44" s="104"/>
      <c r="C44" s="104"/>
      <c r="D44" s="104"/>
      <c r="E44" s="104"/>
      <c r="F44" s="188" t="s">
        <v>236</v>
      </c>
      <c r="G44" s="188"/>
      <c r="H44" s="188"/>
      <c r="I44" s="188"/>
      <c r="J44" s="188"/>
      <c r="K44" s="188"/>
      <c r="L44" s="188"/>
      <c r="M44" s="104"/>
      <c r="N44" s="104"/>
      <c r="O44" s="104"/>
      <c r="P44" s="104"/>
    </row>
    <row r="45" spans="1:16" ht="15.75">
      <c r="A45" s="104"/>
      <c r="B45" s="104"/>
      <c r="C45" s="104"/>
      <c r="D45" s="104"/>
      <c r="E45" s="104"/>
      <c r="F45" s="186" t="s">
        <v>215</v>
      </c>
      <c r="G45" s="186"/>
      <c r="H45" s="186"/>
      <c r="I45" s="186"/>
      <c r="J45" s="186"/>
      <c r="K45" s="186"/>
      <c r="L45" s="186"/>
      <c r="M45" s="104"/>
      <c r="N45" s="104"/>
      <c r="O45" s="104"/>
      <c r="P45" s="104"/>
    </row>
    <row r="46" spans="1:16" ht="409.5">
      <c r="A46" s="104"/>
      <c r="B46" s="104"/>
      <c r="C46" s="104"/>
      <c r="D46" s="104"/>
      <c r="E46" s="104"/>
      <c r="F46" s="116" t="s">
        <v>210</v>
      </c>
      <c r="G46" s="110">
        <v>1</v>
      </c>
      <c r="H46" s="113">
        <v>1550</v>
      </c>
      <c r="I46" s="110">
        <v>3200</v>
      </c>
      <c r="J46" s="110">
        <f>G46*H46</f>
        <v>1550</v>
      </c>
      <c r="K46" s="113">
        <f>J46/20</f>
        <v>77.5</v>
      </c>
      <c r="L46" s="111">
        <v>3200</v>
      </c>
      <c r="M46" s="104"/>
      <c r="N46" s="104"/>
      <c r="O46" s="104"/>
      <c r="P46" s="104"/>
    </row>
    <row r="47" spans="1:16" ht="409.5">
      <c r="A47" s="104"/>
      <c r="B47" s="104"/>
      <c r="C47" s="104"/>
      <c r="D47" s="104"/>
      <c r="E47" s="104"/>
      <c r="F47" s="117" t="s">
        <v>211</v>
      </c>
      <c r="G47" s="110">
        <v>1</v>
      </c>
      <c r="H47" s="113">
        <v>1200</v>
      </c>
      <c r="I47" s="110">
        <v>3100</v>
      </c>
      <c r="J47" s="110">
        <f>G47*H47</f>
        <v>1200</v>
      </c>
      <c r="K47" s="113">
        <f t="shared" ref="K47:K48" si="20">J47/20</f>
        <v>60</v>
      </c>
      <c r="L47" s="111">
        <v>3100</v>
      </c>
      <c r="M47" s="104"/>
      <c r="N47" s="104"/>
      <c r="O47" s="104"/>
      <c r="P47" s="104"/>
    </row>
    <row r="48" spans="1:16" ht="375">
      <c r="A48" s="104"/>
      <c r="B48" s="104"/>
      <c r="C48" s="104"/>
      <c r="D48" s="104"/>
      <c r="E48" s="104"/>
      <c r="F48" s="112" t="s">
        <v>218</v>
      </c>
      <c r="G48" s="110">
        <v>1</v>
      </c>
      <c r="H48" s="125">
        <v>500</v>
      </c>
      <c r="I48" s="126">
        <v>2004</v>
      </c>
      <c r="J48" s="110">
        <f t="shared" ref="J48" si="21">G48*H48</f>
        <v>500</v>
      </c>
      <c r="K48" s="113">
        <f t="shared" si="20"/>
        <v>25</v>
      </c>
      <c r="L48" s="111">
        <f t="shared" ref="L48" si="22">I48*G48</f>
        <v>2004</v>
      </c>
      <c r="M48" s="104"/>
      <c r="N48" s="104"/>
      <c r="O48" s="104"/>
      <c r="P48" s="104"/>
    </row>
    <row r="49" spans="1:16" ht="45">
      <c r="A49" s="104"/>
      <c r="B49" s="104"/>
      <c r="C49" s="104"/>
      <c r="D49" s="104"/>
      <c r="E49" s="104"/>
      <c r="F49" s="107" t="s">
        <v>201</v>
      </c>
      <c r="G49" s="108">
        <v>2</v>
      </c>
      <c r="H49" s="109">
        <v>1000</v>
      </c>
      <c r="I49" s="108"/>
      <c r="J49" s="108">
        <f>G49*H49</f>
        <v>2000</v>
      </c>
      <c r="K49" s="109"/>
      <c r="L49" s="119"/>
      <c r="M49" s="104"/>
      <c r="N49" s="104"/>
      <c r="O49" s="104"/>
      <c r="P49" s="104"/>
    </row>
    <row r="50" spans="1:16" ht="15.75">
      <c r="A50" s="104"/>
      <c r="B50" s="104"/>
      <c r="C50" s="104"/>
      <c r="D50" s="104"/>
      <c r="E50" s="104"/>
      <c r="F50" s="186" t="s">
        <v>219</v>
      </c>
      <c r="G50" s="186"/>
      <c r="H50" s="186"/>
      <c r="I50" s="186"/>
      <c r="J50" s="186"/>
      <c r="K50" s="186"/>
      <c r="L50" s="186"/>
      <c r="M50" s="104"/>
      <c r="N50" s="104"/>
      <c r="O50" s="104"/>
      <c r="P50" s="104"/>
    </row>
    <row r="51" spans="1:16" ht="225">
      <c r="A51" s="104"/>
      <c r="B51" s="104"/>
      <c r="C51" s="104"/>
      <c r="D51" s="104"/>
      <c r="E51" s="104"/>
      <c r="F51" s="112" t="s">
        <v>220</v>
      </c>
      <c r="G51" s="110">
        <v>7</v>
      </c>
      <c r="H51" s="125">
        <v>150</v>
      </c>
      <c r="I51" s="126">
        <v>546</v>
      </c>
      <c r="J51" s="126">
        <f t="shared" ref="J51:J54" si="23">G51*H51</f>
        <v>1050</v>
      </c>
      <c r="K51" s="113">
        <f t="shared" ref="K51:K63" si="24">J51/20</f>
        <v>52.5</v>
      </c>
      <c r="L51" s="111">
        <f>I51*G51</f>
        <v>3822</v>
      </c>
      <c r="M51" s="104"/>
      <c r="N51" s="104"/>
      <c r="O51" s="104"/>
      <c r="P51" s="104"/>
    </row>
    <row r="52" spans="1:16" ht="30">
      <c r="A52" s="104"/>
      <c r="B52" s="104"/>
      <c r="C52" s="104"/>
      <c r="D52" s="104"/>
      <c r="E52" s="104"/>
      <c r="F52" s="112" t="s">
        <v>221</v>
      </c>
      <c r="G52" s="110">
        <v>7</v>
      </c>
      <c r="H52" s="125">
        <v>150</v>
      </c>
      <c r="I52" s="126">
        <v>384</v>
      </c>
      <c r="J52" s="126">
        <f t="shared" si="23"/>
        <v>1050</v>
      </c>
      <c r="K52" s="113">
        <f t="shared" si="24"/>
        <v>52.5</v>
      </c>
      <c r="L52" s="111">
        <f>I52*G52</f>
        <v>2688</v>
      </c>
      <c r="M52" s="104"/>
      <c r="N52" s="104"/>
      <c r="O52" s="104"/>
      <c r="P52" s="104"/>
    </row>
    <row r="53" spans="1:16" ht="135">
      <c r="A53" s="104"/>
      <c r="B53" s="104"/>
      <c r="C53" s="104"/>
      <c r="D53" s="104"/>
      <c r="E53" s="104"/>
      <c r="F53" s="112" t="s">
        <v>222</v>
      </c>
      <c r="G53" s="110">
        <v>7</v>
      </c>
      <c r="H53" s="125">
        <v>150</v>
      </c>
      <c r="I53" s="125">
        <v>588</v>
      </c>
      <c r="J53" s="126">
        <f t="shared" si="23"/>
        <v>1050</v>
      </c>
      <c r="K53" s="113">
        <f t="shared" si="24"/>
        <v>52.5</v>
      </c>
      <c r="L53" s="111">
        <f t="shared" ref="L53:L54" si="25">I53*G53</f>
        <v>4116</v>
      </c>
      <c r="M53" s="104"/>
      <c r="N53" s="104"/>
      <c r="O53" s="104"/>
      <c r="P53" s="104"/>
    </row>
    <row r="54" spans="1:16" ht="120">
      <c r="A54" s="104"/>
      <c r="B54" s="104"/>
      <c r="C54" s="104"/>
      <c r="D54" s="104"/>
      <c r="E54" s="104"/>
      <c r="F54" s="127" t="s">
        <v>223</v>
      </c>
      <c r="G54" s="128">
        <v>7</v>
      </c>
      <c r="H54" s="129">
        <v>150</v>
      </c>
      <c r="I54" s="129">
        <v>490</v>
      </c>
      <c r="J54" s="128">
        <f t="shared" si="23"/>
        <v>1050</v>
      </c>
      <c r="K54" s="129">
        <f t="shared" si="24"/>
        <v>52.5</v>
      </c>
      <c r="L54" s="130">
        <f t="shared" si="25"/>
        <v>3430</v>
      </c>
      <c r="M54" s="104"/>
      <c r="N54" s="104"/>
      <c r="O54" s="104"/>
      <c r="P54" s="104"/>
    </row>
    <row r="55" spans="1:16" ht="15.75">
      <c r="A55" s="104"/>
      <c r="B55" s="104"/>
      <c r="C55" s="104"/>
      <c r="D55" s="104"/>
      <c r="E55" s="104"/>
      <c r="F55" s="186" t="s">
        <v>224</v>
      </c>
      <c r="G55" s="186"/>
      <c r="H55" s="186"/>
      <c r="I55" s="186"/>
      <c r="J55" s="186"/>
      <c r="K55" s="186"/>
      <c r="L55" s="186"/>
      <c r="M55" s="104"/>
      <c r="N55" s="104"/>
      <c r="O55" s="104"/>
      <c r="P55" s="104"/>
    </row>
    <row r="56" spans="1:16" ht="240">
      <c r="A56" s="104"/>
      <c r="B56" s="104"/>
      <c r="C56" s="104"/>
      <c r="D56" s="104"/>
      <c r="E56" s="104"/>
      <c r="F56" s="116" t="s">
        <v>209</v>
      </c>
      <c r="G56" s="134">
        <v>1</v>
      </c>
      <c r="H56" s="135">
        <v>1500</v>
      </c>
      <c r="I56" s="134">
        <v>2440</v>
      </c>
      <c r="J56" s="134">
        <f>G56*H56</f>
        <v>1500</v>
      </c>
      <c r="K56" s="135">
        <v>125</v>
      </c>
      <c r="L56" s="136">
        <v>4880</v>
      </c>
      <c r="M56" s="104"/>
      <c r="N56" s="104"/>
      <c r="O56" s="104"/>
      <c r="P56" s="104"/>
    </row>
    <row r="57" spans="1:16" ht="15.75">
      <c r="A57" s="104"/>
      <c r="B57" s="104"/>
      <c r="C57" s="104"/>
      <c r="D57" s="104"/>
      <c r="E57" s="104"/>
      <c r="F57" s="186" t="s">
        <v>237</v>
      </c>
      <c r="G57" s="186"/>
      <c r="H57" s="186"/>
      <c r="I57" s="186"/>
      <c r="J57" s="186"/>
      <c r="K57" s="186"/>
      <c r="L57" s="186"/>
      <c r="M57" s="104"/>
      <c r="N57" s="104"/>
      <c r="O57" s="104"/>
      <c r="P57" s="104"/>
    </row>
    <row r="58" spans="1:16" ht="195">
      <c r="A58" s="104"/>
      <c r="B58" s="104"/>
      <c r="C58" s="104"/>
      <c r="D58" s="104"/>
      <c r="E58" s="104"/>
      <c r="F58" s="112" t="s">
        <v>227</v>
      </c>
      <c r="G58" s="132">
        <v>3</v>
      </c>
      <c r="H58" s="125">
        <v>1000</v>
      </c>
      <c r="I58" s="125">
        <v>4158</v>
      </c>
      <c r="J58" s="126">
        <f>G58*H58</f>
        <v>3000</v>
      </c>
      <c r="K58" s="113">
        <f t="shared" si="24"/>
        <v>150</v>
      </c>
      <c r="L58" s="111">
        <f>I58*G58</f>
        <v>12474</v>
      </c>
      <c r="M58" s="104"/>
      <c r="N58" s="104"/>
      <c r="O58" s="104"/>
      <c r="P58" s="104"/>
    </row>
    <row r="59" spans="1:16" ht="120">
      <c r="A59" s="104"/>
      <c r="B59" s="104"/>
      <c r="C59" s="104"/>
      <c r="D59" s="104"/>
      <c r="E59" s="104"/>
      <c r="F59" s="112" t="s">
        <v>228</v>
      </c>
      <c r="G59" s="132">
        <v>10</v>
      </c>
      <c r="H59" s="125">
        <v>150</v>
      </c>
      <c r="I59" s="125">
        <v>258</v>
      </c>
      <c r="J59" s="126">
        <f t="shared" ref="J59:J60" si="26">G59*H59</f>
        <v>1500</v>
      </c>
      <c r="K59" s="113">
        <f t="shared" si="24"/>
        <v>75</v>
      </c>
      <c r="L59" s="111">
        <f t="shared" ref="L59:L60" si="27">I59*G59</f>
        <v>2580</v>
      </c>
      <c r="M59" s="104"/>
      <c r="N59" s="104"/>
      <c r="O59" s="104"/>
      <c r="P59" s="104"/>
    </row>
    <row r="60" spans="1:16" ht="135">
      <c r="A60" s="104"/>
      <c r="B60" s="104"/>
      <c r="C60" s="104"/>
      <c r="D60" s="104"/>
      <c r="E60" s="104"/>
      <c r="F60" s="112" t="s">
        <v>238</v>
      </c>
      <c r="G60" s="132">
        <v>10</v>
      </c>
      <c r="H60" s="125">
        <v>150</v>
      </c>
      <c r="I60" s="125">
        <v>168</v>
      </c>
      <c r="J60" s="126">
        <f t="shared" si="26"/>
        <v>1500</v>
      </c>
      <c r="K60" s="113">
        <f t="shared" si="24"/>
        <v>75</v>
      </c>
      <c r="L60" s="111">
        <f t="shared" si="27"/>
        <v>1680</v>
      </c>
      <c r="M60" s="104"/>
      <c r="N60" s="104"/>
      <c r="O60" s="104"/>
      <c r="P60" s="104"/>
    </row>
    <row r="61" spans="1:16" ht="15.75">
      <c r="A61" s="104"/>
      <c r="B61" s="104"/>
      <c r="C61" s="104"/>
      <c r="D61" s="104"/>
      <c r="E61" s="104"/>
      <c r="F61" s="186" t="s">
        <v>232</v>
      </c>
      <c r="G61" s="186"/>
      <c r="H61" s="186"/>
      <c r="I61" s="186"/>
      <c r="J61" s="186"/>
      <c r="K61" s="186"/>
      <c r="L61" s="186"/>
      <c r="M61" s="104"/>
      <c r="N61" s="104"/>
      <c r="O61" s="104"/>
      <c r="P61" s="104"/>
    </row>
    <row r="62" spans="1:16" ht="45">
      <c r="A62" s="104"/>
      <c r="B62" s="104"/>
      <c r="C62" s="104"/>
      <c r="D62" s="104"/>
      <c r="E62" s="104"/>
      <c r="F62" s="107" t="s">
        <v>203</v>
      </c>
      <c r="G62" s="108">
        <v>20</v>
      </c>
      <c r="H62" s="109">
        <v>150</v>
      </c>
      <c r="I62" s="108"/>
      <c r="J62" s="108">
        <f t="shared" ref="J62:J63" si="28">G62*H62</f>
        <v>3000</v>
      </c>
      <c r="K62" s="109"/>
      <c r="L62" s="119">
        <v>1800</v>
      </c>
      <c r="M62" s="104"/>
      <c r="N62" s="104"/>
      <c r="O62" s="104"/>
      <c r="P62" s="104"/>
    </row>
    <row r="63" spans="1:16" ht="90">
      <c r="A63" s="104"/>
      <c r="B63" s="104"/>
      <c r="C63" s="104"/>
      <c r="D63" s="104"/>
      <c r="E63" s="104"/>
      <c r="F63" s="133" t="s">
        <v>233</v>
      </c>
      <c r="G63" s="125">
        <v>2</v>
      </c>
      <c r="H63" s="125">
        <v>400</v>
      </c>
      <c r="I63" s="125">
        <v>600</v>
      </c>
      <c r="J63" s="126">
        <f t="shared" si="28"/>
        <v>800</v>
      </c>
      <c r="K63" s="113">
        <f t="shared" si="24"/>
        <v>40</v>
      </c>
      <c r="L63" s="111">
        <f>I63*G63</f>
        <v>1200</v>
      </c>
      <c r="M63" s="104"/>
      <c r="N63" s="104"/>
      <c r="O63" s="104"/>
      <c r="P63" s="104"/>
    </row>
    <row r="64" spans="1:16" ht="15.75">
      <c r="A64" s="104"/>
      <c r="B64" s="104"/>
      <c r="C64" s="104"/>
      <c r="D64" s="104"/>
      <c r="E64" s="104"/>
      <c r="F64" s="186" t="s">
        <v>239</v>
      </c>
      <c r="G64" s="186"/>
      <c r="H64" s="186"/>
      <c r="I64" s="186"/>
      <c r="J64" s="186"/>
      <c r="K64" s="186"/>
      <c r="L64" s="186"/>
      <c r="M64" s="104"/>
      <c r="N64" s="104"/>
      <c r="O64" s="104"/>
      <c r="P64" s="104"/>
    </row>
    <row r="65" spans="1:16" ht="120">
      <c r="A65" s="104"/>
      <c r="B65" s="104"/>
      <c r="C65" s="104"/>
      <c r="D65" s="104"/>
      <c r="E65" s="104"/>
      <c r="F65" s="137" t="s">
        <v>240</v>
      </c>
      <c r="G65" s="129">
        <v>20</v>
      </c>
      <c r="H65" s="129">
        <v>40</v>
      </c>
      <c r="I65" s="129">
        <v>198</v>
      </c>
      <c r="J65" s="128">
        <f t="shared" ref="J65" si="29">G65*H65</f>
        <v>800</v>
      </c>
      <c r="K65" s="129">
        <f t="shared" ref="K65" si="30">J65/20</f>
        <v>40</v>
      </c>
      <c r="L65" s="130">
        <f>I65*G65</f>
        <v>3960</v>
      </c>
      <c r="M65" s="104"/>
      <c r="N65" s="104"/>
      <c r="O65" s="104"/>
      <c r="P65" s="104"/>
    </row>
    <row r="66" spans="1:16" ht="60">
      <c r="A66" s="104"/>
      <c r="B66" s="104"/>
      <c r="C66" s="104"/>
      <c r="D66" s="104"/>
      <c r="E66" s="104"/>
      <c r="F66" s="120"/>
      <c r="G66" s="121"/>
      <c r="H66" s="121"/>
      <c r="I66" s="121"/>
      <c r="J66" s="122" t="s">
        <v>213</v>
      </c>
      <c r="K66" s="123">
        <f>SUM(K46:K65)</f>
        <v>877.5</v>
      </c>
      <c r="L66" s="124"/>
      <c r="M66" s="104"/>
      <c r="N66" s="104"/>
      <c r="O66" s="104"/>
      <c r="P66" s="104"/>
    </row>
    <row r="67" spans="1:16">
      <c r="A67" s="104"/>
      <c r="B67" s="104"/>
      <c r="C67" s="104"/>
      <c r="D67" s="104"/>
      <c r="E67" s="104"/>
      <c r="F67" s="187" t="s">
        <v>241</v>
      </c>
      <c r="G67" s="187"/>
      <c r="H67" s="187"/>
      <c r="I67" s="187"/>
      <c r="J67" s="188"/>
      <c r="K67" s="188"/>
      <c r="L67" s="188"/>
      <c r="M67" s="104"/>
      <c r="N67" s="104"/>
      <c r="O67" s="104"/>
      <c r="P67" s="104"/>
    </row>
    <row r="68" spans="1:16" ht="210">
      <c r="A68" s="104"/>
      <c r="B68" s="104"/>
      <c r="C68" s="104"/>
      <c r="D68" s="104"/>
      <c r="E68" s="104"/>
      <c r="F68" s="112" t="s">
        <v>242</v>
      </c>
      <c r="G68" s="125">
        <v>115</v>
      </c>
      <c r="H68" s="125">
        <v>200</v>
      </c>
      <c r="I68" s="138">
        <v>150</v>
      </c>
      <c r="J68" s="126">
        <f>G68*H68</f>
        <v>23000</v>
      </c>
      <c r="K68" s="113">
        <f>J68/115</f>
        <v>200</v>
      </c>
      <c r="L68" s="111">
        <f>I68*G68</f>
        <v>17250</v>
      </c>
      <c r="M68" s="104"/>
      <c r="N68" s="104"/>
      <c r="O68" s="104"/>
      <c r="P68" s="104"/>
    </row>
    <row r="69" spans="1:16" ht="60">
      <c r="A69" s="104"/>
      <c r="B69" s="104"/>
      <c r="C69" s="104"/>
      <c r="D69" s="104"/>
      <c r="E69" s="104"/>
      <c r="G69" s="139"/>
      <c r="H69" s="140"/>
      <c r="I69" s="122" t="s">
        <v>243</v>
      </c>
      <c r="J69" s="123">
        <f>SUM(K68:K68)</f>
        <v>200</v>
      </c>
      <c r="K69" s="141" t="s">
        <v>244</v>
      </c>
      <c r="L69" s="142">
        <f>SUM(L7:L68)</f>
        <v>443631</v>
      </c>
      <c r="M69" s="104"/>
      <c r="N69" s="104"/>
      <c r="O69" s="104"/>
      <c r="P69" s="104"/>
    </row>
    <row r="70" spans="1:16" ht="23.25">
      <c r="A70" s="104"/>
      <c r="B70" s="104"/>
      <c r="C70" s="104"/>
      <c r="D70" s="104"/>
      <c r="E70" s="104"/>
      <c r="I70" s="143"/>
      <c r="J70" s="143"/>
      <c r="K70" s="144"/>
      <c r="L70" s="143"/>
      <c r="M70" s="104"/>
      <c r="N70" s="104"/>
      <c r="O70" s="104"/>
      <c r="P70" s="104"/>
    </row>
    <row r="71" spans="1:16" ht="15.75" thickBot="1">
      <c r="A71" s="104"/>
      <c r="B71" s="104"/>
      <c r="C71" s="104"/>
      <c r="D71" s="104"/>
      <c r="E71" s="104"/>
      <c r="M71" s="104"/>
      <c r="N71" s="104"/>
      <c r="O71" s="104"/>
      <c r="P71" s="104"/>
    </row>
    <row r="72" spans="1:16" ht="21.75" thickBot="1">
      <c r="A72" s="104"/>
      <c r="B72" s="104"/>
      <c r="C72" s="104"/>
      <c r="D72" s="104"/>
      <c r="E72" s="104"/>
      <c r="F72" s="189" t="s">
        <v>245</v>
      </c>
      <c r="G72" s="190"/>
      <c r="H72" s="190"/>
      <c r="I72" s="190"/>
      <c r="J72" s="145"/>
      <c r="K72" s="191" t="s">
        <v>246</v>
      </c>
      <c r="L72" s="192"/>
      <c r="M72" s="146">
        <f>L69/115</f>
        <v>3857.6608695652176</v>
      </c>
      <c r="N72" s="104"/>
      <c r="O72" s="104"/>
      <c r="P72" s="104"/>
    </row>
    <row r="73" spans="1:16" ht="15.75">
      <c r="A73" s="104"/>
      <c r="B73" s="104"/>
      <c r="C73" s="104"/>
      <c r="D73" s="104"/>
      <c r="E73" s="104"/>
      <c r="F73" s="147" t="s">
        <v>247</v>
      </c>
      <c r="G73" s="148" t="s">
        <v>55</v>
      </c>
      <c r="H73" s="149" t="s">
        <v>248</v>
      </c>
      <c r="I73" s="150" t="s">
        <v>249</v>
      </c>
      <c r="N73" s="104"/>
      <c r="O73" s="104"/>
      <c r="P73" s="104"/>
    </row>
    <row r="74" spans="1:16">
      <c r="A74" s="104"/>
      <c r="B74" s="104"/>
      <c r="C74" s="104"/>
      <c r="D74" s="104"/>
      <c r="E74" s="104"/>
      <c r="F74" s="151" t="s">
        <v>250</v>
      </c>
      <c r="G74" s="152">
        <v>11</v>
      </c>
      <c r="H74" s="152">
        <v>12000</v>
      </c>
      <c r="I74" s="153">
        <f>H74*G74</f>
        <v>132000</v>
      </c>
      <c r="K74" s="175" t="s">
        <v>251</v>
      </c>
      <c r="L74" s="176"/>
      <c r="M74" s="176"/>
      <c r="N74" s="104"/>
      <c r="O74" s="104"/>
      <c r="P74" s="104"/>
    </row>
    <row r="75" spans="1:16">
      <c r="A75" s="104"/>
      <c r="B75" s="104"/>
      <c r="C75" s="104"/>
      <c r="D75" s="104"/>
      <c r="E75" s="104"/>
      <c r="F75" s="151" t="s">
        <v>252</v>
      </c>
      <c r="G75" s="152">
        <v>2</v>
      </c>
      <c r="H75" s="152">
        <v>18000</v>
      </c>
      <c r="I75" s="153">
        <f t="shared" ref="I75:I81" si="31">H75*G75</f>
        <v>36000</v>
      </c>
      <c r="K75" s="177" t="s">
        <v>253</v>
      </c>
      <c r="L75" s="177"/>
      <c r="M75" s="177"/>
      <c r="N75" s="104"/>
      <c r="O75" s="104"/>
      <c r="P75" s="104"/>
    </row>
    <row r="76" spans="1:16">
      <c r="A76" s="104"/>
      <c r="B76" s="104"/>
      <c r="C76" s="104"/>
      <c r="D76" s="104"/>
      <c r="E76" s="104"/>
      <c r="F76" s="151" t="s">
        <v>254</v>
      </c>
      <c r="G76" s="152">
        <v>5</v>
      </c>
      <c r="H76" s="152">
        <v>12000</v>
      </c>
      <c r="I76" s="153">
        <f t="shared" si="31"/>
        <v>60000</v>
      </c>
      <c r="N76" s="104"/>
      <c r="O76" s="104"/>
      <c r="P76" s="104"/>
    </row>
    <row r="77" spans="1:16">
      <c r="A77" s="104"/>
      <c r="B77" s="104"/>
      <c r="C77" s="104"/>
      <c r="D77" s="104"/>
      <c r="E77" s="104"/>
      <c r="F77" s="151" t="s">
        <v>255</v>
      </c>
      <c r="G77" s="154">
        <v>10</v>
      </c>
      <c r="H77" s="154">
        <v>1500</v>
      </c>
      <c r="I77" s="155">
        <f t="shared" si="31"/>
        <v>15000</v>
      </c>
      <c r="N77" s="104"/>
      <c r="O77" s="104"/>
      <c r="P77" s="104"/>
    </row>
    <row r="78" spans="1:16">
      <c r="A78" s="104"/>
      <c r="B78" s="104"/>
      <c r="C78" s="104"/>
      <c r="D78" s="104"/>
      <c r="E78" s="104"/>
      <c r="F78" s="151" t="s">
        <v>256</v>
      </c>
      <c r="G78" s="154">
        <v>10</v>
      </c>
      <c r="H78" s="154">
        <v>2000</v>
      </c>
      <c r="I78" s="155">
        <f t="shared" si="31"/>
        <v>20000</v>
      </c>
      <c r="N78" s="104"/>
      <c r="O78" s="104"/>
      <c r="P78" s="104"/>
    </row>
    <row r="79" spans="1:16">
      <c r="A79" s="104"/>
      <c r="B79" s="104"/>
      <c r="C79" s="104"/>
      <c r="D79" s="104"/>
      <c r="E79" s="104"/>
      <c r="F79" s="151" t="s">
        <v>257</v>
      </c>
      <c r="G79" s="154">
        <v>115</v>
      </c>
      <c r="H79" s="154">
        <v>350</v>
      </c>
      <c r="I79" s="155">
        <f t="shared" si="31"/>
        <v>40250</v>
      </c>
      <c r="N79" s="104"/>
      <c r="O79" s="104"/>
      <c r="P79" s="104"/>
    </row>
    <row r="80" spans="1:16" ht="15.75" thickBot="1">
      <c r="A80" s="104"/>
      <c r="B80" s="104"/>
      <c r="C80" s="104"/>
      <c r="D80" s="104"/>
      <c r="E80" s="104"/>
      <c r="F80" s="151" t="s">
        <v>258</v>
      </c>
      <c r="G80" s="154">
        <v>4</v>
      </c>
      <c r="H80" s="154">
        <v>7000</v>
      </c>
      <c r="I80" s="155">
        <f t="shared" si="31"/>
        <v>28000</v>
      </c>
      <c r="N80" s="104"/>
      <c r="O80" s="104"/>
      <c r="P80" s="104"/>
    </row>
    <row r="81" spans="1:16" ht="18.75" thickBot="1">
      <c r="A81" s="104"/>
      <c r="B81" s="104"/>
      <c r="C81" s="104"/>
      <c r="D81" s="104"/>
      <c r="E81" s="104"/>
      <c r="F81" s="156" t="s">
        <v>259</v>
      </c>
      <c r="G81" s="157">
        <v>4</v>
      </c>
      <c r="H81" s="157">
        <v>4000</v>
      </c>
      <c r="I81" s="155">
        <f t="shared" si="31"/>
        <v>16000</v>
      </c>
      <c r="K81" s="178" t="s">
        <v>260</v>
      </c>
      <c r="L81" s="179"/>
      <c r="M81" s="158">
        <f>L69+I82</f>
        <v>790881</v>
      </c>
      <c r="N81" s="104"/>
      <c r="O81" s="104"/>
      <c r="P81" s="104"/>
    </row>
    <row r="82" spans="1:16" ht="21.75" thickBot="1">
      <c r="A82" s="104"/>
      <c r="B82" s="104"/>
      <c r="C82" s="104"/>
      <c r="D82" s="104"/>
      <c r="E82" s="104"/>
      <c r="H82" s="159" t="s">
        <v>261</v>
      </c>
      <c r="I82" s="160">
        <f>SUM(I74:I81)</f>
        <v>347250</v>
      </c>
      <c r="K82" s="180" t="s">
        <v>262</v>
      </c>
      <c r="L82" s="181"/>
      <c r="M82" s="161">
        <f>M81/115</f>
        <v>6877.2260869565216</v>
      </c>
      <c r="N82" s="104"/>
      <c r="O82" s="104"/>
      <c r="P82" s="104"/>
    </row>
    <row r="83" spans="1:16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</row>
    <row r="84" spans="1:16">
      <c r="A84" s="162"/>
      <c r="B84" s="162"/>
      <c r="C84" s="162"/>
      <c r="D84" s="162"/>
      <c r="E84" s="162"/>
      <c r="F84" s="162"/>
      <c r="G84" s="162"/>
      <c r="H84" s="163"/>
      <c r="I84" s="162"/>
      <c r="J84" s="162"/>
      <c r="K84" s="163"/>
      <c r="L84" s="162"/>
      <c r="M84" s="162"/>
      <c r="N84" s="104"/>
      <c r="O84" s="104"/>
      <c r="P84" s="104"/>
    </row>
    <row r="85" spans="1:16">
      <c r="A85" s="162"/>
      <c r="B85" s="162"/>
      <c r="C85" s="162"/>
      <c r="D85" s="162"/>
      <c r="E85" s="162"/>
      <c r="F85" s="162"/>
      <c r="G85" s="162"/>
      <c r="H85" s="163"/>
      <c r="I85" s="162"/>
      <c r="J85" s="162"/>
      <c r="K85" s="163"/>
      <c r="L85" s="162"/>
      <c r="M85" s="162"/>
      <c r="N85" s="104"/>
      <c r="O85" s="104"/>
      <c r="P85" s="104"/>
    </row>
    <row r="86" spans="1:16">
      <c r="A86" s="104"/>
      <c r="B86" s="182"/>
      <c r="C86" s="182"/>
      <c r="D86" s="182"/>
      <c r="E86" s="182"/>
      <c r="F86" s="104"/>
      <c r="G86" s="104"/>
      <c r="H86" s="164"/>
      <c r="I86" s="104"/>
      <c r="J86" s="104"/>
      <c r="K86" s="164"/>
      <c r="L86" s="104"/>
      <c r="M86" s="104"/>
      <c r="N86" s="104"/>
      <c r="O86" s="104"/>
      <c r="P86" s="104"/>
    </row>
    <row r="87" spans="1:16">
      <c r="A87" s="104"/>
      <c r="B87" s="182"/>
      <c r="C87" s="182"/>
      <c r="D87" s="182"/>
      <c r="E87" s="182"/>
      <c r="F87" s="104"/>
      <c r="G87" s="104"/>
      <c r="H87" s="164"/>
      <c r="I87" s="104"/>
      <c r="J87" s="104"/>
      <c r="K87" s="164"/>
      <c r="L87" s="104"/>
      <c r="M87" s="104"/>
      <c r="N87" s="104"/>
      <c r="O87" s="104"/>
      <c r="P87" s="104"/>
    </row>
    <row r="88" spans="1:16" ht="15.75">
      <c r="A88" s="104"/>
      <c r="B88" s="183" t="s">
        <v>263</v>
      </c>
      <c r="C88" s="183"/>
      <c r="D88" s="183"/>
      <c r="E88" s="183"/>
      <c r="F88" s="183"/>
      <c r="G88" s="184" t="s">
        <v>264</v>
      </c>
      <c r="H88" s="184"/>
      <c r="I88" s="185" t="s">
        <v>265</v>
      </c>
      <c r="J88" s="185"/>
      <c r="K88" s="185"/>
      <c r="L88" s="185"/>
      <c r="M88" s="104"/>
      <c r="N88" s="104"/>
      <c r="O88" s="104"/>
      <c r="P88" s="104"/>
    </row>
    <row r="89" spans="1:16">
      <c r="A89" s="104"/>
      <c r="B89" s="104"/>
      <c r="C89" s="104"/>
      <c r="D89" s="104"/>
      <c r="E89" s="104"/>
      <c r="F89" s="104"/>
      <c r="G89" s="104"/>
      <c r="H89" s="164"/>
      <c r="I89" s="104"/>
      <c r="J89" s="104"/>
      <c r="K89" s="164"/>
      <c r="L89" s="104"/>
      <c r="M89" s="104"/>
      <c r="N89" s="104"/>
      <c r="O89" s="104"/>
      <c r="P89" s="104"/>
    </row>
    <row r="90" spans="1:16">
      <c r="A90" s="104"/>
      <c r="B90" s="104"/>
      <c r="C90" s="104"/>
      <c r="D90" s="104"/>
      <c r="E90" s="104"/>
      <c r="F90" s="104"/>
      <c r="G90" s="104"/>
      <c r="H90" s="164"/>
      <c r="I90" s="104"/>
      <c r="J90" s="104"/>
      <c r="K90" s="164"/>
      <c r="L90" s="104"/>
      <c r="M90" s="104"/>
      <c r="N90" s="104"/>
      <c r="O90" s="104"/>
      <c r="P90" s="104"/>
    </row>
    <row r="91" spans="1:16">
      <c r="A91" s="104"/>
      <c r="B91" s="104"/>
      <c r="C91" s="104"/>
      <c r="D91" s="104"/>
      <c r="E91" s="104"/>
      <c r="F91" s="104"/>
      <c r="G91" s="104"/>
      <c r="H91" s="164"/>
      <c r="I91" s="104"/>
      <c r="J91" s="104"/>
      <c r="K91" s="164"/>
      <c r="L91" s="104"/>
      <c r="M91" s="104"/>
      <c r="N91" s="104"/>
      <c r="O91" s="104"/>
      <c r="P91" s="104"/>
    </row>
    <row r="92" spans="1:16">
      <c r="A92" s="104"/>
      <c r="B92" s="104"/>
      <c r="C92" s="104"/>
      <c r="D92" s="104"/>
      <c r="E92" s="104"/>
      <c r="F92" s="104"/>
      <c r="G92" s="104"/>
      <c r="H92" s="164"/>
      <c r="I92" s="104"/>
      <c r="J92" s="104"/>
      <c r="K92" s="164"/>
      <c r="L92" s="104"/>
      <c r="M92" s="104"/>
      <c r="N92" s="104"/>
      <c r="O92" s="104"/>
      <c r="P92" s="104"/>
    </row>
    <row r="93" spans="1:16">
      <c r="A93" s="104"/>
      <c r="B93" s="104"/>
      <c r="C93" s="104"/>
      <c r="D93" s="104"/>
      <c r="E93" s="104"/>
      <c r="F93" s="104"/>
      <c r="G93" s="104"/>
      <c r="H93" s="164"/>
      <c r="I93" s="104"/>
      <c r="J93" s="104"/>
      <c r="K93" s="164"/>
      <c r="L93" s="104"/>
      <c r="M93" s="104"/>
      <c r="N93" s="104"/>
      <c r="O93" s="104"/>
      <c r="P93" s="104"/>
    </row>
    <row r="94" spans="1:16">
      <c r="A94" s="104"/>
      <c r="B94" s="104"/>
      <c r="C94" s="104"/>
      <c r="D94" s="104"/>
      <c r="E94" s="104"/>
      <c r="F94" s="104"/>
      <c r="G94" s="104"/>
      <c r="H94" s="164"/>
      <c r="I94" s="104"/>
      <c r="J94" s="104"/>
      <c r="K94" s="164"/>
      <c r="L94" s="104"/>
      <c r="M94" s="104"/>
      <c r="N94" s="104"/>
      <c r="O94" s="104"/>
      <c r="P94" s="104"/>
    </row>
    <row r="95" spans="1:16">
      <c r="A95" s="104"/>
      <c r="B95" s="104"/>
      <c r="C95" s="104"/>
      <c r="D95" s="104"/>
      <c r="E95" s="104"/>
      <c r="F95" s="104"/>
      <c r="G95" s="104"/>
      <c r="H95" s="164"/>
      <c r="I95" s="104"/>
      <c r="J95" s="104"/>
      <c r="K95" s="164"/>
      <c r="L95" s="104"/>
      <c r="M95" s="104"/>
      <c r="N95" s="104"/>
      <c r="O95" s="104"/>
      <c r="P95" s="104"/>
    </row>
    <row r="96" spans="1:16">
      <c r="A96" s="104"/>
      <c r="B96" s="104"/>
      <c r="C96" s="104"/>
      <c r="D96" s="104"/>
      <c r="E96" s="104"/>
      <c r="F96" s="104"/>
      <c r="G96" s="104"/>
      <c r="H96" s="164"/>
      <c r="I96" s="104"/>
      <c r="J96" s="104"/>
      <c r="K96" s="164"/>
      <c r="L96" s="104"/>
      <c r="M96" s="104"/>
      <c r="N96" s="104"/>
      <c r="O96" s="104"/>
      <c r="P96" s="104"/>
    </row>
    <row r="97" spans="1:16">
      <c r="A97" s="104"/>
      <c r="B97" s="104"/>
      <c r="C97" s="104"/>
      <c r="D97" s="104"/>
      <c r="E97" s="104"/>
      <c r="F97" s="104"/>
      <c r="G97" s="104"/>
      <c r="H97" s="164"/>
      <c r="I97" s="104"/>
      <c r="J97" s="104"/>
      <c r="K97" s="164"/>
      <c r="L97" s="104"/>
      <c r="M97" s="104"/>
      <c r="N97" s="104"/>
      <c r="O97" s="104"/>
      <c r="P97" s="104"/>
    </row>
    <row r="98" spans="1:16">
      <c r="A98" s="104"/>
      <c r="B98" s="104"/>
      <c r="C98" s="104"/>
      <c r="D98" s="104"/>
      <c r="E98" s="104"/>
      <c r="F98" s="104"/>
      <c r="G98" s="104"/>
      <c r="H98" s="164"/>
      <c r="I98" s="104"/>
      <c r="J98" s="104"/>
      <c r="K98" s="164"/>
      <c r="L98" s="104"/>
      <c r="M98" s="104"/>
      <c r="N98" s="104"/>
      <c r="O98" s="104"/>
      <c r="P98" s="104"/>
    </row>
    <row r="99" spans="1:16">
      <c r="A99" s="104"/>
      <c r="B99" s="104"/>
      <c r="C99" s="104"/>
      <c r="D99" s="104"/>
      <c r="E99" s="104"/>
      <c r="F99" s="104"/>
      <c r="G99" s="104"/>
      <c r="H99" s="164"/>
      <c r="I99" s="104"/>
      <c r="J99" s="104"/>
      <c r="K99" s="164"/>
      <c r="L99" s="104"/>
      <c r="M99" s="104"/>
      <c r="N99" s="104"/>
      <c r="O99" s="104"/>
      <c r="P99" s="104"/>
    </row>
    <row r="100" spans="1:16">
      <c r="A100" s="104"/>
      <c r="B100" s="104"/>
      <c r="C100" s="104"/>
      <c r="D100" s="104"/>
      <c r="E100" s="104"/>
      <c r="F100" s="104"/>
      <c r="G100" s="104"/>
      <c r="H100" s="164"/>
      <c r="I100" s="104"/>
      <c r="J100" s="104"/>
      <c r="K100" s="164"/>
      <c r="L100" s="104"/>
      <c r="M100" s="104"/>
      <c r="N100" s="104"/>
      <c r="O100" s="104"/>
      <c r="P100" s="104"/>
    </row>
    <row r="101" spans="1:16">
      <c r="A101" s="104"/>
      <c r="B101" s="104"/>
      <c r="C101" s="104"/>
      <c r="D101" s="104"/>
      <c r="E101" s="104"/>
      <c r="F101" s="104"/>
      <c r="G101" s="104"/>
      <c r="H101" s="164"/>
      <c r="I101" s="173" t="s">
        <v>266</v>
      </c>
      <c r="J101" s="173"/>
      <c r="K101" s="173"/>
      <c r="L101" s="174" t="s">
        <v>267</v>
      </c>
      <c r="M101" s="174"/>
      <c r="N101" s="104"/>
      <c r="O101" s="104"/>
      <c r="P101" s="104"/>
    </row>
    <row r="102" spans="1:16">
      <c r="A102" s="104"/>
      <c r="B102" s="104"/>
      <c r="C102" s="104"/>
      <c r="D102" s="104"/>
      <c r="E102" s="104"/>
      <c r="F102" s="104"/>
      <c r="G102" s="104"/>
      <c r="H102" s="164"/>
      <c r="I102" s="104"/>
      <c r="J102" s="104"/>
      <c r="K102" s="164"/>
      <c r="L102" s="104"/>
      <c r="M102" s="104"/>
      <c r="N102" s="104"/>
      <c r="O102" s="104"/>
      <c r="P102" s="104"/>
    </row>
  </sheetData>
  <mergeCells count="34">
    <mergeCell ref="F19:L19"/>
    <mergeCell ref="F4:J4"/>
    <mergeCell ref="Q4:V4"/>
    <mergeCell ref="A6:E8"/>
    <mergeCell ref="F6:L6"/>
    <mergeCell ref="F7:L7"/>
    <mergeCell ref="F55:L55"/>
    <mergeCell ref="F20:L20"/>
    <mergeCell ref="M21:P26"/>
    <mergeCell ref="F25:L25"/>
    <mergeCell ref="F30:L30"/>
    <mergeCell ref="F32:L32"/>
    <mergeCell ref="F35:L35"/>
    <mergeCell ref="F38:L38"/>
    <mergeCell ref="F41:L41"/>
    <mergeCell ref="F44:L44"/>
    <mergeCell ref="F45:L45"/>
    <mergeCell ref="F50:L50"/>
    <mergeCell ref="B86:E87"/>
    <mergeCell ref="B88:F88"/>
    <mergeCell ref="G88:H88"/>
    <mergeCell ref="I88:L88"/>
    <mergeCell ref="F57:L57"/>
    <mergeCell ref="F61:L61"/>
    <mergeCell ref="F64:L64"/>
    <mergeCell ref="F67:L67"/>
    <mergeCell ref="F72:I72"/>
    <mergeCell ref="K72:L72"/>
    <mergeCell ref="I101:K101"/>
    <mergeCell ref="L101:M101"/>
    <mergeCell ref="K74:M74"/>
    <mergeCell ref="K75:M75"/>
    <mergeCell ref="K81:L81"/>
    <mergeCell ref="K82:L8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62DA-A39A-4476-A663-B95A8B3418C7}">
  <dimension ref="A1:Q84"/>
  <sheetViews>
    <sheetView topLeftCell="A65" workbookViewId="0">
      <selection activeCell="S80" sqref="S80"/>
    </sheetView>
  </sheetViews>
  <sheetFormatPr defaultRowHeight="15"/>
  <cols>
    <col min="1" max="1" width="30.42578125" customWidth="1"/>
    <col min="4" max="4" width="15.7109375" customWidth="1"/>
    <col min="8" max="8" width="13" customWidth="1"/>
    <col min="12" max="12" width="23.5703125" customWidth="1"/>
  </cols>
  <sheetData>
    <row r="1" spans="1:17">
      <c r="C1" s="104"/>
      <c r="D1" s="104"/>
      <c r="E1" s="104"/>
      <c r="F1" s="104"/>
      <c r="G1" s="104"/>
      <c r="H1" s="104"/>
      <c r="I1" s="104"/>
      <c r="J1" s="104"/>
      <c r="K1" s="104"/>
    </row>
    <row r="2" spans="1:17">
      <c r="C2" s="104"/>
      <c r="D2" s="104"/>
      <c r="E2" s="104"/>
      <c r="F2" s="104"/>
      <c r="G2" s="104"/>
      <c r="H2" s="104"/>
      <c r="I2" s="104"/>
      <c r="J2" s="104"/>
      <c r="K2" s="104"/>
    </row>
    <row r="3" spans="1:17" ht="15.75" customHeight="1">
      <c r="C3" s="104"/>
      <c r="D3" s="104"/>
      <c r="E3" s="104"/>
      <c r="F3" s="104"/>
      <c r="G3" s="104"/>
      <c r="H3" s="104"/>
      <c r="I3" s="104"/>
      <c r="J3" s="104"/>
      <c r="K3" s="104"/>
    </row>
    <row r="4" spans="1:17" ht="50.25" customHeight="1">
      <c r="A4" s="197" t="s">
        <v>191</v>
      </c>
      <c r="B4" s="197"/>
      <c r="C4" s="197"/>
      <c r="D4" s="197"/>
      <c r="E4" s="197"/>
      <c r="F4" s="104"/>
      <c r="G4" s="104"/>
      <c r="H4" s="104"/>
      <c r="I4" s="104"/>
      <c r="J4" s="104"/>
      <c r="K4" s="104"/>
      <c r="L4" s="194" t="s">
        <v>192</v>
      </c>
      <c r="M4" s="195"/>
      <c r="N4" s="195"/>
      <c r="O4" s="195"/>
      <c r="P4" s="195"/>
      <c r="Q4" s="195"/>
    </row>
    <row r="5" spans="1:17" ht="120">
      <c r="A5" s="105" t="s">
        <v>193</v>
      </c>
      <c r="B5" s="105" t="s">
        <v>194</v>
      </c>
      <c r="C5" s="106" t="s">
        <v>195</v>
      </c>
      <c r="D5" s="105" t="s">
        <v>196</v>
      </c>
      <c r="E5" s="105" t="s">
        <v>197</v>
      </c>
      <c r="F5" s="106" t="s">
        <v>198</v>
      </c>
      <c r="G5" s="105" t="s">
        <v>199</v>
      </c>
      <c r="H5" s="104"/>
      <c r="I5" s="104"/>
      <c r="J5" s="104"/>
      <c r="K5" s="104"/>
      <c r="L5" s="105" t="s">
        <v>193</v>
      </c>
      <c r="M5" s="105" t="s">
        <v>194</v>
      </c>
      <c r="N5" s="106" t="s">
        <v>195</v>
      </c>
      <c r="O5" s="105" t="s">
        <v>196</v>
      </c>
      <c r="P5" s="105" t="s">
        <v>197</v>
      </c>
      <c r="Q5" s="105" t="s">
        <v>199</v>
      </c>
    </row>
    <row r="6" spans="1:17" ht="15.75">
      <c r="A6" s="188" t="s">
        <v>200</v>
      </c>
      <c r="B6" s="188"/>
      <c r="C6" s="188"/>
      <c r="D6" s="188"/>
      <c r="E6" s="188"/>
      <c r="F6" s="188"/>
      <c r="G6" s="188"/>
      <c r="H6" s="104"/>
      <c r="I6" s="104"/>
      <c r="J6" s="104"/>
      <c r="K6" s="104"/>
      <c r="L6" s="107" t="s">
        <v>201</v>
      </c>
      <c r="M6" s="108">
        <v>5</v>
      </c>
      <c r="N6" s="109">
        <v>800</v>
      </c>
      <c r="O6" s="110">
        <v>320</v>
      </c>
      <c r="P6" s="110">
        <f>M6*N6</f>
        <v>4000</v>
      </c>
      <c r="Q6" s="111">
        <f>M6*O6</f>
        <v>1600</v>
      </c>
    </row>
    <row r="7" spans="1:17" ht="15.75">
      <c r="A7" s="186" t="s">
        <v>202</v>
      </c>
      <c r="B7" s="186"/>
      <c r="C7" s="186"/>
      <c r="D7" s="186"/>
      <c r="E7" s="186"/>
      <c r="F7" s="186"/>
      <c r="G7" s="186"/>
      <c r="H7" s="104"/>
      <c r="I7" s="104"/>
      <c r="J7" s="104"/>
      <c r="K7" s="104"/>
      <c r="L7" s="107" t="s">
        <v>203</v>
      </c>
      <c r="M7" s="108">
        <v>100</v>
      </c>
      <c r="N7" s="109">
        <v>80</v>
      </c>
      <c r="O7" s="110">
        <v>48</v>
      </c>
      <c r="P7" s="110">
        <f t="shared" ref="P7:P11" si="0">M7*N7</f>
        <v>8000</v>
      </c>
      <c r="Q7" s="111">
        <f t="shared" ref="Q7:Q11" si="1">M7*O7</f>
        <v>4800</v>
      </c>
    </row>
    <row r="8" spans="1:17" ht="42.75" customHeight="1">
      <c r="A8" s="112" t="s">
        <v>204</v>
      </c>
      <c r="B8" s="110">
        <v>50</v>
      </c>
      <c r="C8" s="113">
        <v>30</v>
      </c>
      <c r="D8" s="110">
        <v>159</v>
      </c>
      <c r="E8" s="110">
        <f>B8*C8</f>
        <v>1500</v>
      </c>
      <c r="F8" s="113">
        <f>E8/95</f>
        <v>15.789473684210526</v>
      </c>
      <c r="G8" s="111">
        <f>D8*B8</f>
        <v>7950</v>
      </c>
      <c r="H8" s="104"/>
      <c r="I8" s="104"/>
      <c r="J8" s="104"/>
      <c r="K8" s="104"/>
      <c r="L8" s="114" t="s">
        <v>205</v>
      </c>
      <c r="M8" s="108">
        <v>10</v>
      </c>
      <c r="N8" s="109">
        <v>800</v>
      </c>
      <c r="O8" s="110">
        <v>320</v>
      </c>
      <c r="P8" s="110">
        <f t="shared" si="0"/>
        <v>8000</v>
      </c>
      <c r="Q8" s="111">
        <f t="shared" si="1"/>
        <v>3200</v>
      </c>
    </row>
    <row r="9" spans="1:17" ht="33" customHeight="1">
      <c r="A9" s="112" t="s">
        <v>206</v>
      </c>
      <c r="B9" s="110">
        <v>50</v>
      </c>
      <c r="C9" s="113">
        <v>30</v>
      </c>
      <c r="D9" s="110">
        <v>112</v>
      </c>
      <c r="E9" s="110">
        <f t="shared" ref="E9:E16" si="2">B9*C9</f>
        <v>1500</v>
      </c>
      <c r="F9" s="113">
        <f t="shared" ref="F9:F16" si="3">E9/95</f>
        <v>15.789473684210526</v>
      </c>
      <c r="G9" s="111">
        <f t="shared" ref="G9:G10" si="4">D9*B9</f>
        <v>5600</v>
      </c>
      <c r="H9" s="104"/>
      <c r="I9" s="104"/>
      <c r="J9" s="104"/>
      <c r="K9" s="104"/>
      <c r="L9" s="114" t="s">
        <v>207</v>
      </c>
      <c r="M9" s="109">
        <v>10</v>
      </c>
      <c r="N9" s="109">
        <v>1500</v>
      </c>
      <c r="O9" s="110">
        <v>900</v>
      </c>
      <c r="P9" s="110">
        <f t="shared" si="0"/>
        <v>15000</v>
      </c>
      <c r="Q9" s="111">
        <f t="shared" si="1"/>
        <v>9000</v>
      </c>
    </row>
    <row r="10" spans="1:17" ht="57.75" customHeight="1">
      <c r="A10" s="116" t="s">
        <v>208</v>
      </c>
      <c r="B10" s="110">
        <v>40</v>
      </c>
      <c r="C10" s="113">
        <v>150</v>
      </c>
      <c r="D10" s="110">
        <v>225</v>
      </c>
      <c r="E10" s="110">
        <f t="shared" si="2"/>
        <v>6000</v>
      </c>
      <c r="F10" s="113">
        <f t="shared" si="3"/>
        <v>63.157894736842103</v>
      </c>
      <c r="G10" s="111">
        <f t="shared" si="4"/>
        <v>9000</v>
      </c>
      <c r="H10" s="104"/>
      <c r="I10" s="104"/>
      <c r="J10" s="104"/>
      <c r="K10" s="104"/>
      <c r="L10" s="107" t="s">
        <v>201</v>
      </c>
      <c r="M10" s="108">
        <v>2</v>
      </c>
      <c r="N10" s="109">
        <v>1000</v>
      </c>
      <c r="O10" s="110">
        <v>400</v>
      </c>
      <c r="P10" s="110">
        <f t="shared" si="0"/>
        <v>2000</v>
      </c>
      <c r="Q10" s="111">
        <f t="shared" si="1"/>
        <v>800</v>
      </c>
    </row>
    <row r="11" spans="1:17" ht="89.25" customHeight="1">
      <c r="A11" s="116" t="s">
        <v>209</v>
      </c>
      <c r="B11" s="110">
        <v>95</v>
      </c>
      <c r="C11" s="113">
        <v>125</v>
      </c>
      <c r="D11" s="110">
        <v>203</v>
      </c>
      <c r="E11" s="110">
        <f t="shared" si="2"/>
        <v>11875</v>
      </c>
      <c r="F11" s="113">
        <f t="shared" si="3"/>
        <v>125</v>
      </c>
      <c r="G11" s="111">
        <v>19285</v>
      </c>
      <c r="H11" s="104"/>
      <c r="I11" s="104"/>
      <c r="J11" s="104"/>
      <c r="K11" s="104"/>
      <c r="L11" s="107" t="s">
        <v>203</v>
      </c>
      <c r="M11" s="108">
        <v>20</v>
      </c>
      <c r="N11" s="109">
        <v>150</v>
      </c>
      <c r="O11" s="110">
        <v>90</v>
      </c>
      <c r="P11" s="110">
        <f t="shared" si="0"/>
        <v>3000</v>
      </c>
      <c r="Q11" s="111">
        <f t="shared" si="1"/>
        <v>1800</v>
      </c>
    </row>
    <row r="12" spans="1:17" ht="160.5" customHeight="1">
      <c r="A12" s="116" t="s">
        <v>210</v>
      </c>
      <c r="B12" s="110">
        <v>2</v>
      </c>
      <c r="C12" s="113">
        <v>1550</v>
      </c>
      <c r="D12" s="110">
        <v>3200</v>
      </c>
      <c r="E12" s="110">
        <f t="shared" si="2"/>
        <v>3100</v>
      </c>
      <c r="F12" s="113">
        <f t="shared" si="3"/>
        <v>32.631578947368418</v>
      </c>
      <c r="G12" s="111">
        <v>9600</v>
      </c>
      <c r="H12" s="104"/>
      <c r="I12" s="104"/>
      <c r="J12" s="104"/>
      <c r="K12" s="104"/>
    </row>
    <row r="13" spans="1:17" ht="150" customHeight="1">
      <c r="A13" s="117" t="s">
        <v>211</v>
      </c>
      <c r="B13" s="110">
        <v>2</v>
      </c>
      <c r="C13" s="113">
        <v>1200</v>
      </c>
      <c r="D13" s="110">
        <v>3100</v>
      </c>
      <c r="E13" s="110">
        <f t="shared" si="2"/>
        <v>2400</v>
      </c>
      <c r="F13" s="113">
        <f t="shared" si="3"/>
        <v>25.263157894736842</v>
      </c>
      <c r="G13" s="111">
        <v>9300</v>
      </c>
      <c r="H13" s="104"/>
      <c r="I13" s="104"/>
      <c r="J13" s="104"/>
      <c r="K13" s="104"/>
      <c r="Q13" s="118">
        <f>SUM(Q6:Q12)</f>
        <v>21200</v>
      </c>
    </row>
    <row r="14" spans="1:17" ht="48.75" customHeight="1">
      <c r="A14" s="112" t="s">
        <v>212</v>
      </c>
      <c r="B14" s="110">
        <v>95</v>
      </c>
      <c r="C14" s="113">
        <v>130</v>
      </c>
      <c r="D14" s="110">
        <v>340</v>
      </c>
      <c r="E14" s="110">
        <f t="shared" si="2"/>
        <v>12350</v>
      </c>
      <c r="F14" s="113">
        <f t="shared" si="3"/>
        <v>130</v>
      </c>
      <c r="G14" s="111">
        <f>D14*B14</f>
        <v>32300</v>
      </c>
      <c r="H14" s="104"/>
      <c r="I14" s="104"/>
      <c r="J14" s="104"/>
      <c r="K14" s="104"/>
    </row>
    <row r="15" spans="1:17" ht="30.75" customHeight="1">
      <c r="A15" s="107" t="s">
        <v>201</v>
      </c>
      <c r="B15" s="108">
        <v>5</v>
      </c>
      <c r="C15" s="109">
        <v>800</v>
      </c>
      <c r="D15" s="108"/>
      <c r="E15" s="108">
        <f t="shared" si="2"/>
        <v>4000</v>
      </c>
      <c r="F15" s="109">
        <f t="shared" si="3"/>
        <v>42.10526315789474</v>
      </c>
      <c r="G15" s="119"/>
      <c r="H15" s="104"/>
      <c r="I15" s="104"/>
      <c r="J15" s="104"/>
      <c r="K15" s="104"/>
    </row>
    <row r="16" spans="1:17" ht="25.5" customHeight="1">
      <c r="A16" s="107" t="s">
        <v>203</v>
      </c>
      <c r="B16" s="108">
        <v>100</v>
      </c>
      <c r="C16" s="109">
        <v>80</v>
      </c>
      <c r="D16" s="108"/>
      <c r="E16" s="108">
        <f t="shared" si="2"/>
        <v>8000</v>
      </c>
      <c r="F16" s="109">
        <f t="shared" si="3"/>
        <v>84.21052631578948</v>
      </c>
      <c r="G16" s="119"/>
      <c r="H16" s="104"/>
      <c r="I16" s="104"/>
      <c r="J16" s="104"/>
      <c r="K16" s="104"/>
    </row>
    <row r="17" spans="1:11">
      <c r="H17" s="104"/>
      <c r="I17" s="104"/>
      <c r="J17" s="104"/>
      <c r="K17" s="104"/>
    </row>
    <row r="18" spans="1:11" ht="60">
      <c r="A18" s="120"/>
      <c r="B18" s="121"/>
      <c r="C18" s="121"/>
      <c r="D18" s="121"/>
      <c r="E18" s="122" t="s">
        <v>213</v>
      </c>
      <c r="F18" s="123">
        <f>SUM(F8:F16)</f>
        <v>533.9473684210526</v>
      </c>
      <c r="G18" s="124"/>
      <c r="H18" s="104"/>
      <c r="I18" s="104"/>
      <c r="J18" s="104"/>
      <c r="K18" s="104"/>
    </row>
    <row r="19" spans="1:11">
      <c r="A19" s="188" t="s">
        <v>214</v>
      </c>
      <c r="B19" s="188"/>
      <c r="C19" s="188"/>
      <c r="D19" s="188"/>
      <c r="E19" s="188"/>
      <c r="F19" s="188"/>
      <c r="G19" s="188"/>
      <c r="H19" s="104"/>
      <c r="I19" s="104"/>
      <c r="J19" s="104"/>
      <c r="K19" s="104"/>
    </row>
    <row r="20" spans="1:11" ht="15.75">
      <c r="A20" s="186" t="s">
        <v>215</v>
      </c>
      <c r="B20" s="186"/>
      <c r="C20" s="186"/>
      <c r="D20" s="186"/>
      <c r="E20" s="186"/>
      <c r="F20" s="186"/>
      <c r="G20" s="186"/>
      <c r="H20" s="104"/>
      <c r="I20" s="104"/>
      <c r="J20" s="104"/>
      <c r="K20" s="104"/>
    </row>
    <row r="21" spans="1:11" ht="66.75" customHeight="1">
      <c r="A21" s="112" t="s">
        <v>216</v>
      </c>
      <c r="B21" s="110">
        <v>10</v>
      </c>
      <c r="C21" s="125">
        <v>500</v>
      </c>
      <c r="D21" s="126">
        <v>1920</v>
      </c>
      <c r="E21" s="110">
        <f t="shared" ref="E21:E29" si="5">B21*C21</f>
        <v>5000</v>
      </c>
      <c r="F21" s="113">
        <f>E21/95</f>
        <v>52.631578947368418</v>
      </c>
      <c r="G21" s="111">
        <f t="shared" ref="G21:G23" si="6">D21*B21</f>
        <v>19200</v>
      </c>
      <c r="H21" s="182"/>
      <c r="I21" s="182"/>
      <c r="J21" s="182"/>
      <c r="K21" s="182"/>
    </row>
    <row r="22" spans="1:11" ht="76.5" customHeight="1">
      <c r="A22" s="127" t="s">
        <v>217</v>
      </c>
      <c r="B22" s="128">
        <v>10</v>
      </c>
      <c r="C22" s="129">
        <v>300</v>
      </c>
      <c r="D22" s="128">
        <v>1940</v>
      </c>
      <c r="E22" s="128">
        <f t="shared" si="5"/>
        <v>3000</v>
      </c>
      <c r="F22" s="129">
        <f t="shared" ref="F22:F24" si="7">E22/95</f>
        <v>31.578947368421051</v>
      </c>
      <c r="G22" s="130">
        <f t="shared" si="6"/>
        <v>19400</v>
      </c>
      <c r="H22" s="182"/>
      <c r="I22" s="182"/>
      <c r="J22" s="182"/>
      <c r="K22" s="182"/>
    </row>
    <row r="23" spans="1:11" ht="99" customHeight="1">
      <c r="A23" s="112" t="s">
        <v>218</v>
      </c>
      <c r="B23" s="110">
        <v>10</v>
      </c>
      <c r="C23" s="125">
        <v>500</v>
      </c>
      <c r="D23" s="126">
        <v>2004</v>
      </c>
      <c r="E23" s="110">
        <f t="shared" si="5"/>
        <v>5000</v>
      </c>
      <c r="F23" s="113">
        <f t="shared" si="7"/>
        <v>52.631578947368418</v>
      </c>
      <c r="G23" s="111">
        <f t="shared" si="6"/>
        <v>20040</v>
      </c>
      <c r="H23" s="182"/>
      <c r="I23" s="182"/>
      <c r="J23" s="182"/>
      <c r="K23" s="182"/>
    </row>
    <row r="24" spans="1:11" ht="28.5" customHeight="1">
      <c r="A24" s="131" t="s">
        <v>205</v>
      </c>
      <c r="B24" s="108">
        <v>10</v>
      </c>
      <c r="C24" s="109">
        <v>800</v>
      </c>
      <c r="D24" s="108"/>
      <c r="E24" s="108">
        <f t="shared" si="5"/>
        <v>8000</v>
      </c>
      <c r="F24" s="109">
        <f t="shared" si="7"/>
        <v>84.21052631578948</v>
      </c>
      <c r="G24" s="119"/>
      <c r="H24" s="182"/>
      <c r="I24" s="182"/>
      <c r="J24" s="182"/>
      <c r="K24" s="182"/>
    </row>
    <row r="25" spans="1:11" ht="15.75">
      <c r="A25" s="186" t="s">
        <v>219</v>
      </c>
      <c r="B25" s="186"/>
      <c r="C25" s="186"/>
      <c r="D25" s="186"/>
      <c r="E25" s="186"/>
      <c r="F25" s="186"/>
      <c r="G25" s="186"/>
      <c r="H25" s="182"/>
      <c r="I25" s="182"/>
      <c r="J25" s="182"/>
      <c r="K25" s="182"/>
    </row>
    <row r="26" spans="1:11" ht="74.25" customHeight="1">
      <c r="A26" s="112" t="s">
        <v>220</v>
      </c>
      <c r="B26" s="110">
        <v>40</v>
      </c>
      <c r="C26" s="125">
        <v>150</v>
      </c>
      <c r="D26" s="126">
        <v>546</v>
      </c>
      <c r="E26" s="126">
        <f t="shared" si="5"/>
        <v>6000</v>
      </c>
      <c r="F26" s="113">
        <f>E26/95</f>
        <v>63.157894736842103</v>
      </c>
      <c r="G26" s="111">
        <f>D26*B26</f>
        <v>21840</v>
      </c>
      <c r="H26" s="182"/>
      <c r="I26" s="182"/>
      <c r="J26" s="182"/>
      <c r="K26" s="182"/>
    </row>
    <row r="27" spans="1:11" ht="15.75">
      <c r="A27" s="112" t="s">
        <v>221</v>
      </c>
      <c r="B27" s="110">
        <v>40</v>
      </c>
      <c r="C27" s="125">
        <v>150</v>
      </c>
      <c r="D27" s="126">
        <v>384</v>
      </c>
      <c r="E27" s="126">
        <f t="shared" si="5"/>
        <v>6000</v>
      </c>
      <c r="F27" s="113">
        <f t="shared" ref="F27:F29" si="8">E27/95</f>
        <v>63.157894736842103</v>
      </c>
      <c r="G27" s="111">
        <f>D27*B27</f>
        <v>15360</v>
      </c>
      <c r="H27" s="115"/>
      <c r="I27" s="115"/>
      <c r="J27" s="115"/>
      <c r="K27" s="115"/>
    </row>
    <row r="28" spans="1:11" ht="51" customHeight="1">
      <c r="A28" s="127" t="s">
        <v>222</v>
      </c>
      <c r="B28" s="128">
        <v>40</v>
      </c>
      <c r="C28" s="129">
        <v>150</v>
      </c>
      <c r="D28" s="129">
        <v>588</v>
      </c>
      <c r="E28" s="128">
        <f t="shared" si="5"/>
        <v>6000</v>
      </c>
      <c r="F28" s="129">
        <f t="shared" si="8"/>
        <v>63.157894736842103</v>
      </c>
      <c r="G28" s="130">
        <f t="shared" ref="G28:G29" si="9">D28*B28</f>
        <v>23520</v>
      </c>
      <c r="H28" s="115"/>
      <c r="I28" s="115"/>
      <c r="J28" s="115"/>
      <c r="K28" s="115"/>
    </row>
    <row r="29" spans="1:11" ht="45.75" customHeight="1">
      <c r="A29" s="112" t="s">
        <v>223</v>
      </c>
      <c r="B29" s="110">
        <v>40</v>
      </c>
      <c r="C29" s="125">
        <v>150</v>
      </c>
      <c r="D29" s="125">
        <v>490</v>
      </c>
      <c r="E29" s="126">
        <f t="shared" si="5"/>
        <v>6000</v>
      </c>
      <c r="F29" s="113">
        <f t="shared" si="8"/>
        <v>63.157894736842103</v>
      </c>
      <c r="G29" s="111">
        <f t="shared" si="9"/>
        <v>19600</v>
      </c>
      <c r="H29" s="115"/>
      <c r="I29" s="115"/>
      <c r="J29" s="115"/>
      <c r="K29" s="115"/>
    </row>
    <row r="30" spans="1:11" ht="15.75">
      <c r="A30" s="186" t="s">
        <v>224</v>
      </c>
      <c r="B30" s="186"/>
      <c r="C30" s="186"/>
      <c r="D30" s="186"/>
      <c r="E30" s="186"/>
      <c r="F30" s="186"/>
      <c r="G30" s="186"/>
      <c r="H30" s="104"/>
      <c r="I30" s="104"/>
      <c r="J30" s="104"/>
      <c r="K30" s="104"/>
    </row>
    <row r="31" spans="1:11" ht="50.25" customHeight="1">
      <c r="A31" s="112" t="s">
        <v>225</v>
      </c>
      <c r="B31" s="125">
        <v>95</v>
      </c>
      <c r="C31" s="125">
        <v>100</v>
      </c>
      <c r="D31" s="125">
        <v>150</v>
      </c>
      <c r="E31" s="126">
        <f t="shared" ref="E31" si="10">C31*B31</f>
        <v>9500</v>
      </c>
      <c r="F31" s="113">
        <f>E31/95</f>
        <v>100</v>
      </c>
      <c r="G31" s="111">
        <f t="shared" ref="G31" si="11">B31*D31</f>
        <v>14250</v>
      </c>
      <c r="H31" s="104"/>
      <c r="I31" s="104"/>
      <c r="J31" s="104"/>
      <c r="K31" s="104"/>
    </row>
    <row r="32" spans="1:11" ht="15.75">
      <c r="A32" s="186" t="s">
        <v>226</v>
      </c>
      <c r="B32" s="186"/>
      <c r="C32" s="186"/>
      <c r="D32" s="186"/>
      <c r="E32" s="186"/>
      <c r="F32" s="186"/>
      <c r="G32" s="186"/>
      <c r="H32" s="104"/>
      <c r="I32" s="104"/>
      <c r="J32" s="104"/>
      <c r="K32" s="104"/>
    </row>
    <row r="33" spans="1:11" ht="70.5" customHeight="1">
      <c r="A33" s="112" t="s">
        <v>227</v>
      </c>
      <c r="B33" s="132">
        <v>9</v>
      </c>
      <c r="C33" s="125">
        <v>1000</v>
      </c>
      <c r="D33" s="125">
        <v>4158</v>
      </c>
      <c r="E33" s="126">
        <f>B33*C33</f>
        <v>9000</v>
      </c>
      <c r="F33" s="113">
        <f>E33/95</f>
        <v>94.736842105263165</v>
      </c>
      <c r="G33" s="111">
        <f>D33*B33</f>
        <v>37422</v>
      </c>
      <c r="H33" s="104"/>
      <c r="I33" s="104"/>
      <c r="J33" s="104"/>
      <c r="K33" s="104"/>
    </row>
    <row r="34" spans="1:11" ht="42.75" customHeight="1">
      <c r="A34" s="112" t="s">
        <v>228</v>
      </c>
      <c r="B34" s="132">
        <v>30</v>
      </c>
      <c r="C34" s="125">
        <v>150</v>
      </c>
      <c r="D34" s="125">
        <v>258</v>
      </c>
      <c r="E34" s="126">
        <f t="shared" ref="E34" si="12">B34*C34</f>
        <v>4500</v>
      </c>
      <c r="F34" s="113">
        <f t="shared" ref="F34:F37" si="13">E34/95</f>
        <v>47.368421052631582</v>
      </c>
      <c r="G34" s="111">
        <f t="shared" ref="G34" si="14">D34*B34</f>
        <v>7740</v>
      </c>
      <c r="H34" s="104"/>
      <c r="I34" s="104"/>
      <c r="J34" s="104"/>
      <c r="K34" s="104"/>
    </row>
    <row r="35" spans="1:11" ht="15.75">
      <c r="A35" s="186" t="s">
        <v>229</v>
      </c>
      <c r="B35" s="186"/>
      <c r="C35" s="186"/>
      <c r="D35" s="186"/>
      <c r="E35" s="186"/>
      <c r="F35" s="186"/>
      <c r="G35" s="186"/>
      <c r="H35" s="104"/>
      <c r="I35" s="104"/>
      <c r="J35" s="104"/>
      <c r="K35" s="104"/>
    </row>
    <row r="36" spans="1:11" ht="51" customHeight="1">
      <c r="A36" s="112" t="s">
        <v>230</v>
      </c>
      <c r="B36" s="132">
        <v>48</v>
      </c>
      <c r="C36" s="125">
        <v>250</v>
      </c>
      <c r="D36" s="125">
        <v>550</v>
      </c>
      <c r="E36" s="126">
        <f t="shared" ref="E36:E37" si="15">B36*C36</f>
        <v>12000</v>
      </c>
      <c r="F36" s="113">
        <f t="shared" si="13"/>
        <v>126.31578947368421</v>
      </c>
      <c r="G36" s="111">
        <f t="shared" ref="G36:G37" si="16">D36*B36</f>
        <v>26400</v>
      </c>
      <c r="H36" s="104"/>
      <c r="I36" s="104"/>
      <c r="J36" s="104"/>
      <c r="K36" s="104"/>
    </row>
    <row r="37" spans="1:11" ht="54.75" customHeight="1">
      <c r="A37" s="112" t="s">
        <v>231</v>
      </c>
      <c r="B37" s="132">
        <v>48</v>
      </c>
      <c r="C37" s="125">
        <v>250</v>
      </c>
      <c r="D37" s="125">
        <v>680</v>
      </c>
      <c r="E37" s="126">
        <f t="shared" si="15"/>
        <v>12000</v>
      </c>
      <c r="F37" s="113">
        <f t="shared" si="13"/>
        <v>126.31578947368421</v>
      </c>
      <c r="G37" s="111">
        <f t="shared" si="16"/>
        <v>32640</v>
      </c>
      <c r="H37" s="104"/>
      <c r="I37" s="104"/>
      <c r="J37" s="104"/>
      <c r="K37" s="104"/>
    </row>
    <row r="38" spans="1:11" ht="15.75">
      <c r="A38" s="186" t="s">
        <v>232</v>
      </c>
      <c r="B38" s="186"/>
      <c r="C38" s="186"/>
      <c r="D38" s="186"/>
      <c r="E38" s="186"/>
      <c r="F38" s="186"/>
      <c r="G38" s="186"/>
      <c r="H38" s="104"/>
      <c r="I38" s="104"/>
      <c r="J38" s="104"/>
      <c r="K38" s="104"/>
    </row>
    <row r="39" spans="1:11" ht="46.5" customHeight="1">
      <c r="A39" s="131" t="s">
        <v>207</v>
      </c>
      <c r="B39" s="109">
        <v>10</v>
      </c>
      <c r="C39" s="109">
        <v>1500</v>
      </c>
      <c r="D39" s="109"/>
      <c r="E39" s="108">
        <f t="shared" ref="E39:E40" si="17">B39*C39</f>
        <v>15000</v>
      </c>
      <c r="F39" s="109">
        <f t="shared" ref="F39:F40" si="18">E39/95</f>
        <v>157.89473684210526</v>
      </c>
      <c r="G39" s="119">
        <f>D39*B39</f>
        <v>0</v>
      </c>
      <c r="H39" s="104"/>
      <c r="I39" s="104"/>
      <c r="J39" s="104"/>
      <c r="K39" s="104"/>
    </row>
    <row r="40" spans="1:11" ht="48.75" customHeight="1">
      <c r="A40" s="133" t="s">
        <v>233</v>
      </c>
      <c r="B40" s="125">
        <v>10</v>
      </c>
      <c r="C40" s="125">
        <v>400</v>
      </c>
      <c r="D40" s="125">
        <v>600</v>
      </c>
      <c r="E40" s="126">
        <f t="shared" si="17"/>
        <v>4000</v>
      </c>
      <c r="F40" s="113">
        <f t="shared" si="18"/>
        <v>42.10526315789474</v>
      </c>
      <c r="G40" s="111">
        <f>D40*B40</f>
        <v>6000</v>
      </c>
      <c r="H40" s="104"/>
      <c r="I40" s="104"/>
      <c r="J40" s="104"/>
      <c r="K40" s="104"/>
    </row>
    <row r="41" spans="1:11" ht="15.75">
      <c r="A41" s="186" t="s">
        <v>234</v>
      </c>
      <c r="B41" s="186"/>
      <c r="C41" s="186"/>
      <c r="D41" s="186"/>
      <c r="E41" s="186"/>
      <c r="F41" s="186"/>
      <c r="G41" s="186"/>
      <c r="H41" s="104"/>
      <c r="I41" s="104"/>
      <c r="J41" s="104"/>
      <c r="K41" s="104"/>
    </row>
    <row r="42" spans="1:11" ht="39" customHeight="1">
      <c r="A42" s="133" t="s">
        <v>235</v>
      </c>
      <c r="B42" s="125">
        <v>95</v>
      </c>
      <c r="C42" s="125">
        <v>100</v>
      </c>
      <c r="D42" s="125">
        <v>200</v>
      </c>
      <c r="E42" s="126">
        <f t="shared" ref="E42" si="19">B42*C42</f>
        <v>9500</v>
      </c>
      <c r="F42" s="113">
        <f>E42/95</f>
        <v>100</v>
      </c>
      <c r="G42" s="111">
        <f>D42*B42</f>
        <v>19000</v>
      </c>
      <c r="H42" s="104"/>
      <c r="I42" s="104"/>
      <c r="J42" s="104"/>
      <c r="K42" s="104"/>
    </row>
    <row r="43" spans="1:11" ht="60">
      <c r="A43" s="120"/>
      <c r="B43" s="121"/>
      <c r="C43" s="121"/>
      <c r="D43" s="121"/>
      <c r="E43" s="122" t="s">
        <v>213</v>
      </c>
      <c r="F43" s="123">
        <f>SUM(F21:F42)</f>
        <v>1268.4210526315787</v>
      </c>
      <c r="G43" s="124"/>
      <c r="H43" s="104"/>
      <c r="I43" s="104"/>
      <c r="J43" s="104"/>
      <c r="K43" s="104"/>
    </row>
    <row r="44" spans="1:11">
      <c r="A44" s="188" t="s">
        <v>236</v>
      </c>
      <c r="B44" s="188"/>
      <c r="C44" s="188"/>
      <c r="D44" s="188"/>
      <c r="E44" s="188"/>
      <c r="F44" s="188"/>
      <c r="G44" s="188"/>
      <c r="H44" s="104"/>
      <c r="I44" s="104"/>
      <c r="J44" s="104"/>
      <c r="K44" s="104"/>
    </row>
    <row r="45" spans="1:11" ht="15.75">
      <c r="A45" s="186" t="s">
        <v>215</v>
      </c>
      <c r="B45" s="186"/>
      <c r="C45" s="186"/>
      <c r="D45" s="186"/>
      <c r="E45" s="186"/>
      <c r="F45" s="186"/>
      <c r="G45" s="186"/>
      <c r="H45" s="104"/>
      <c r="I45" s="104"/>
      <c r="J45" s="104"/>
      <c r="K45" s="104"/>
    </row>
    <row r="46" spans="1:11" ht="177.75" customHeight="1">
      <c r="A46" s="116" t="s">
        <v>210</v>
      </c>
      <c r="B46" s="110">
        <v>1</v>
      </c>
      <c r="C46" s="113">
        <v>1550</v>
      </c>
      <c r="D46" s="110">
        <v>3200</v>
      </c>
      <c r="E46" s="110">
        <f>B46*C46</f>
        <v>1550</v>
      </c>
      <c r="F46" s="113">
        <f>E46/20</f>
        <v>77.5</v>
      </c>
      <c r="G46" s="111">
        <v>3200</v>
      </c>
      <c r="H46" s="104"/>
      <c r="I46" s="104"/>
      <c r="J46" s="104"/>
      <c r="K46" s="104"/>
    </row>
    <row r="47" spans="1:11" ht="210" customHeight="1">
      <c r="A47" s="117" t="s">
        <v>211</v>
      </c>
      <c r="B47" s="110">
        <v>1</v>
      </c>
      <c r="C47" s="113">
        <v>1200</v>
      </c>
      <c r="D47" s="110">
        <v>3100</v>
      </c>
      <c r="E47" s="110">
        <f>B47*C47</f>
        <v>1200</v>
      </c>
      <c r="F47" s="113">
        <f t="shared" ref="F47:F48" si="20">E47/20</f>
        <v>60</v>
      </c>
      <c r="G47" s="111">
        <v>3100</v>
      </c>
      <c r="H47" s="104"/>
      <c r="I47" s="104"/>
      <c r="J47" s="104"/>
      <c r="K47" s="104"/>
    </row>
    <row r="48" spans="1:11" ht="106.5" customHeight="1">
      <c r="A48" s="112" t="s">
        <v>218</v>
      </c>
      <c r="B48" s="110">
        <v>1</v>
      </c>
      <c r="C48" s="125">
        <v>500</v>
      </c>
      <c r="D48" s="126">
        <v>2004</v>
      </c>
      <c r="E48" s="110">
        <f t="shared" ref="E48" si="21">B48*C48</f>
        <v>500</v>
      </c>
      <c r="F48" s="113">
        <f t="shared" si="20"/>
        <v>25</v>
      </c>
      <c r="G48" s="111">
        <f t="shared" ref="G48" si="22">D48*B48</f>
        <v>2004</v>
      </c>
      <c r="H48" s="104"/>
      <c r="I48" s="104"/>
      <c r="J48" s="104"/>
      <c r="K48" s="104"/>
    </row>
    <row r="49" spans="1:11" ht="15.75">
      <c r="A49" s="107" t="s">
        <v>201</v>
      </c>
      <c r="B49" s="108">
        <v>2</v>
      </c>
      <c r="C49" s="109">
        <v>1000</v>
      </c>
      <c r="D49" s="108"/>
      <c r="E49" s="108">
        <f>B49*C49</f>
        <v>2000</v>
      </c>
      <c r="F49" s="109"/>
      <c r="G49" s="119"/>
      <c r="H49" s="104"/>
      <c r="I49" s="104"/>
      <c r="J49" s="104"/>
      <c r="K49" s="104"/>
    </row>
    <row r="50" spans="1:11" ht="15.75">
      <c r="A50" s="186" t="s">
        <v>219</v>
      </c>
      <c r="B50" s="186"/>
      <c r="C50" s="186"/>
      <c r="D50" s="186"/>
      <c r="E50" s="186"/>
      <c r="F50" s="186"/>
      <c r="G50" s="186"/>
      <c r="H50" s="104"/>
      <c r="I50" s="104"/>
      <c r="J50" s="104"/>
      <c r="K50" s="104"/>
    </row>
    <row r="51" spans="1:11" ht="71.25" customHeight="1">
      <c r="A51" s="112" t="s">
        <v>220</v>
      </c>
      <c r="B51" s="110">
        <v>7</v>
      </c>
      <c r="C51" s="125">
        <v>150</v>
      </c>
      <c r="D51" s="126">
        <v>546</v>
      </c>
      <c r="E51" s="126">
        <f t="shared" ref="E51:E54" si="23">B51*C51</f>
        <v>1050</v>
      </c>
      <c r="F51" s="113">
        <f t="shared" ref="F51:F63" si="24">E51/20</f>
        <v>52.5</v>
      </c>
      <c r="G51" s="111">
        <f>D51*B51</f>
        <v>3822</v>
      </c>
      <c r="H51" s="104"/>
      <c r="I51" s="104"/>
      <c r="J51" s="104"/>
      <c r="K51" s="104"/>
    </row>
    <row r="52" spans="1:11" ht="22.5" customHeight="1">
      <c r="A52" s="112" t="s">
        <v>221</v>
      </c>
      <c r="B52" s="110">
        <v>7</v>
      </c>
      <c r="C52" s="125">
        <v>150</v>
      </c>
      <c r="D52" s="126">
        <v>384</v>
      </c>
      <c r="E52" s="126">
        <f t="shared" si="23"/>
        <v>1050</v>
      </c>
      <c r="F52" s="113">
        <f t="shared" si="24"/>
        <v>52.5</v>
      </c>
      <c r="G52" s="111">
        <f>D52*B52</f>
        <v>2688</v>
      </c>
      <c r="H52" s="104"/>
      <c r="I52" s="104"/>
      <c r="J52" s="104"/>
      <c r="K52" s="104"/>
    </row>
    <row r="53" spans="1:11" ht="53.25" customHeight="1">
      <c r="A53" s="112" t="s">
        <v>222</v>
      </c>
      <c r="B53" s="110">
        <v>7</v>
      </c>
      <c r="C53" s="125">
        <v>150</v>
      </c>
      <c r="D53" s="125">
        <v>588</v>
      </c>
      <c r="E53" s="126">
        <f t="shared" si="23"/>
        <v>1050</v>
      </c>
      <c r="F53" s="113">
        <f t="shared" si="24"/>
        <v>52.5</v>
      </c>
      <c r="G53" s="111">
        <f t="shared" ref="G53:G54" si="25">D53*B53</f>
        <v>4116</v>
      </c>
      <c r="H53" s="104"/>
      <c r="I53" s="104"/>
      <c r="J53" s="104"/>
      <c r="K53" s="104"/>
    </row>
    <row r="54" spans="1:11" ht="47.25" customHeight="1">
      <c r="A54" s="127" t="s">
        <v>223</v>
      </c>
      <c r="B54" s="128">
        <v>7</v>
      </c>
      <c r="C54" s="129">
        <v>150</v>
      </c>
      <c r="D54" s="129">
        <v>490</v>
      </c>
      <c r="E54" s="128">
        <f t="shared" si="23"/>
        <v>1050</v>
      </c>
      <c r="F54" s="129">
        <f t="shared" si="24"/>
        <v>52.5</v>
      </c>
      <c r="G54" s="130">
        <f t="shared" si="25"/>
        <v>3430</v>
      </c>
      <c r="H54" s="104"/>
      <c r="I54" s="104"/>
      <c r="J54" s="104"/>
      <c r="K54" s="104"/>
    </row>
    <row r="55" spans="1:11" ht="15.75">
      <c r="A55" s="186" t="s">
        <v>224</v>
      </c>
      <c r="B55" s="186"/>
      <c r="C55" s="186"/>
      <c r="D55" s="186"/>
      <c r="E55" s="186"/>
      <c r="F55" s="186"/>
      <c r="G55" s="186"/>
      <c r="H55" s="104"/>
      <c r="I55" s="104"/>
      <c r="J55" s="104"/>
      <c r="K55" s="104"/>
    </row>
    <row r="56" spans="1:11" ht="82.5" customHeight="1">
      <c r="A56" s="116" t="s">
        <v>209</v>
      </c>
      <c r="B56" s="134">
        <v>1</v>
      </c>
      <c r="C56" s="135">
        <v>1500</v>
      </c>
      <c r="D56" s="134">
        <v>2440</v>
      </c>
      <c r="E56" s="134">
        <f>B56*C56</f>
        <v>1500</v>
      </c>
      <c r="F56" s="135">
        <v>125</v>
      </c>
      <c r="G56" s="136">
        <v>4880</v>
      </c>
      <c r="H56" s="104"/>
      <c r="I56" s="104"/>
      <c r="J56" s="104"/>
      <c r="K56" s="104"/>
    </row>
    <row r="57" spans="1:11" ht="15.75">
      <c r="A57" s="186" t="s">
        <v>237</v>
      </c>
      <c r="B57" s="186"/>
      <c r="C57" s="186"/>
      <c r="D57" s="186"/>
      <c r="E57" s="186"/>
      <c r="F57" s="186"/>
      <c r="G57" s="186"/>
      <c r="H57" s="104"/>
      <c r="I57" s="104"/>
      <c r="J57" s="104"/>
      <c r="K57" s="104"/>
    </row>
    <row r="58" spans="1:11" ht="62.25" customHeight="1">
      <c r="A58" s="112" t="s">
        <v>227</v>
      </c>
      <c r="B58" s="132">
        <v>3</v>
      </c>
      <c r="C58" s="125">
        <v>1000</v>
      </c>
      <c r="D58" s="125">
        <v>4158</v>
      </c>
      <c r="E58" s="126">
        <f>B58*C58</f>
        <v>3000</v>
      </c>
      <c r="F58" s="113">
        <f t="shared" si="24"/>
        <v>150</v>
      </c>
      <c r="G58" s="111">
        <f>D58*B58</f>
        <v>12474</v>
      </c>
      <c r="H58" s="104"/>
      <c r="I58" s="104"/>
      <c r="J58" s="104"/>
      <c r="K58" s="104"/>
    </row>
    <row r="59" spans="1:11" ht="33.75" customHeight="1">
      <c r="A59" s="112" t="s">
        <v>228</v>
      </c>
      <c r="B59" s="132">
        <v>10</v>
      </c>
      <c r="C59" s="125">
        <v>150</v>
      </c>
      <c r="D59" s="125">
        <v>258</v>
      </c>
      <c r="E59" s="126">
        <f t="shared" ref="E59:E60" si="26">B59*C59</f>
        <v>1500</v>
      </c>
      <c r="F59" s="113">
        <f t="shared" si="24"/>
        <v>75</v>
      </c>
      <c r="G59" s="111">
        <f t="shared" ref="G59:G60" si="27">D59*B59</f>
        <v>2580</v>
      </c>
      <c r="H59" s="104"/>
      <c r="I59" s="104"/>
      <c r="J59" s="104"/>
      <c r="K59" s="104"/>
    </row>
    <row r="60" spans="1:11" ht="50.25" customHeight="1">
      <c r="A60" s="112" t="s">
        <v>238</v>
      </c>
      <c r="B60" s="132">
        <v>10</v>
      </c>
      <c r="C60" s="125">
        <v>150</v>
      </c>
      <c r="D60" s="125">
        <v>168</v>
      </c>
      <c r="E60" s="126">
        <f t="shared" si="26"/>
        <v>1500</v>
      </c>
      <c r="F60" s="113">
        <f t="shared" si="24"/>
        <v>75</v>
      </c>
      <c r="G60" s="111">
        <f t="shared" si="27"/>
        <v>1680</v>
      </c>
      <c r="H60" s="104"/>
      <c r="I60" s="104"/>
      <c r="J60" s="104"/>
      <c r="K60" s="104"/>
    </row>
    <row r="61" spans="1:11" ht="15.75">
      <c r="A61" s="186" t="s">
        <v>232</v>
      </c>
      <c r="B61" s="186"/>
      <c r="C61" s="186"/>
      <c r="D61" s="186"/>
      <c r="E61" s="186"/>
      <c r="F61" s="186"/>
      <c r="G61" s="186"/>
      <c r="H61" s="104"/>
      <c r="I61" s="104"/>
      <c r="J61" s="104"/>
      <c r="K61" s="104"/>
    </row>
    <row r="62" spans="1:11" ht="31.5" customHeight="1">
      <c r="A62" s="107" t="s">
        <v>203</v>
      </c>
      <c r="B62" s="108">
        <v>20</v>
      </c>
      <c r="C62" s="109">
        <v>150</v>
      </c>
      <c r="D62" s="108"/>
      <c r="E62" s="108">
        <f t="shared" ref="E62:E63" si="28">B62*C62</f>
        <v>3000</v>
      </c>
      <c r="F62" s="109"/>
      <c r="G62" s="119">
        <v>1800</v>
      </c>
      <c r="H62" s="104"/>
      <c r="I62" s="104"/>
      <c r="J62" s="104"/>
      <c r="K62" s="104"/>
    </row>
    <row r="63" spans="1:11" ht="41.25" customHeight="1">
      <c r="A63" s="133" t="s">
        <v>233</v>
      </c>
      <c r="B63" s="125">
        <v>2</v>
      </c>
      <c r="C63" s="125">
        <v>400</v>
      </c>
      <c r="D63" s="125">
        <v>600</v>
      </c>
      <c r="E63" s="126">
        <f t="shared" si="28"/>
        <v>800</v>
      </c>
      <c r="F63" s="113">
        <f t="shared" si="24"/>
        <v>40</v>
      </c>
      <c r="G63" s="111">
        <f>D63*B63</f>
        <v>1200</v>
      </c>
      <c r="H63" s="104"/>
      <c r="I63" s="104"/>
      <c r="J63" s="104"/>
      <c r="K63" s="104"/>
    </row>
    <row r="64" spans="1:11" ht="15.75">
      <c r="A64" s="186" t="s">
        <v>239</v>
      </c>
      <c r="B64" s="186"/>
      <c r="C64" s="186"/>
      <c r="D64" s="186"/>
      <c r="E64" s="186"/>
      <c r="F64" s="186"/>
      <c r="G64" s="186"/>
      <c r="H64" s="104"/>
      <c r="I64" s="104"/>
      <c r="J64" s="104"/>
      <c r="K64" s="104"/>
    </row>
    <row r="65" spans="1:11" ht="54.75" customHeight="1">
      <c r="A65" s="137" t="s">
        <v>240</v>
      </c>
      <c r="B65" s="129">
        <v>20</v>
      </c>
      <c r="C65" s="129">
        <v>40</v>
      </c>
      <c r="D65" s="129">
        <v>198</v>
      </c>
      <c r="E65" s="128">
        <f t="shared" ref="E65" si="29">B65*C65</f>
        <v>800</v>
      </c>
      <c r="F65" s="129">
        <f t="shared" ref="F65" si="30">E65/20</f>
        <v>40</v>
      </c>
      <c r="G65" s="130">
        <f>D65*B65</f>
        <v>3960</v>
      </c>
      <c r="H65" s="104"/>
      <c r="I65" s="104"/>
      <c r="J65" s="104"/>
      <c r="K65" s="104"/>
    </row>
    <row r="66" spans="1:11" ht="60">
      <c r="A66" s="120"/>
      <c r="B66" s="121"/>
      <c r="C66" s="121"/>
      <c r="D66" s="121"/>
      <c r="E66" s="122" t="s">
        <v>213</v>
      </c>
      <c r="F66" s="123">
        <f>SUM(F46:F65)</f>
        <v>877.5</v>
      </c>
      <c r="G66" s="124"/>
      <c r="H66" s="104"/>
      <c r="I66" s="104"/>
      <c r="J66" s="104"/>
      <c r="K66" s="104"/>
    </row>
    <row r="67" spans="1:11">
      <c r="A67" s="187" t="s">
        <v>241</v>
      </c>
      <c r="B67" s="187"/>
      <c r="C67" s="187"/>
      <c r="D67" s="187"/>
      <c r="E67" s="188"/>
      <c r="F67" s="188"/>
      <c r="G67" s="188"/>
      <c r="H67" s="104"/>
      <c r="I67" s="104"/>
      <c r="J67" s="104"/>
      <c r="K67" s="104"/>
    </row>
    <row r="68" spans="1:11" ht="60" customHeight="1">
      <c r="A68" s="112" t="s">
        <v>242</v>
      </c>
      <c r="B68" s="125">
        <v>115</v>
      </c>
      <c r="C68" s="125">
        <v>200</v>
      </c>
      <c r="D68" s="138">
        <v>150</v>
      </c>
      <c r="E68" s="126">
        <f>B68*C68</f>
        <v>23000</v>
      </c>
      <c r="F68" s="113">
        <f>E68/115</f>
        <v>200</v>
      </c>
      <c r="G68" s="111">
        <f>D68*B68</f>
        <v>17250</v>
      </c>
      <c r="H68" s="104"/>
      <c r="I68" s="104"/>
      <c r="J68" s="104"/>
      <c r="K68" s="104"/>
    </row>
    <row r="69" spans="1:11" ht="36">
      <c r="B69" s="139"/>
      <c r="C69" s="140"/>
      <c r="D69" s="122" t="s">
        <v>243</v>
      </c>
      <c r="E69" s="123">
        <f>SUM(F68:F68)</f>
        <v>200</v>
      </c>
      <c r="F69" s="141" t="s">
        <v>244</v>
      </c>
      <c r="G69" s="142">
        <f>SUM(G7:G68)</f>
        <v>443631</v>
      </c>
      <c r="H69" s="104"/>
      <c r="I69" s="104"/>
      <c r="J69" s="104"/>
      <c r="K69" s="104"/>
    </row>
    <row r="70" spans="1:11" ht="23.25">
      <c r="D70" s="143"/>
      <c r="E70" s="143"/>
      <c r="F70" s="144"/>
      <c r="G70" s="143"/>
      <c r="H70" s="104"/>
      <c r="I70" s="104"/>
      <c r="J70" s="104"/>
      <c r="K70" s="104"/>
    </row>
    <row r="71" spans="1:11" ht="15.75" thickBot="1">
      <c r="H71" s="104"/>
      <c r="I71" s="104"/>
      <c r="J71" s="104"/>
      <c r="K71" s="104"/>
    </row>
    <row r="72" spans="1:11" ht="21.75" thickBot="1">
      <c r="A72" s="189" t="s">
        <v>245</v>
      </c>
      <c r="B72" s="190"/>
      <c r="C72" s="190"/>
      <c r="D72" s="190"/>
      <c r="E72" s="145"/>
      <c r="F72" s="191" t="s">
        <v>246</v>
      </c>
      <c r="G72" s="192"/>
      <c r="H72" s="146">
        <f>G69/115</f>
        <v>3857.6608695652176</v>
      </c>
      <c r="I72" s="104"/>
      <c r="J72" s="104"/>
      <c r="K72" s="104"/>
    </row>
    <row r="73" spans="1:11" ht="15.75">
      <c r="A73" s="147" t="s">
        <v>247</v>
      </c>
      <c r="B73" s="148" t="s">
        <v>55</v>
      </c>
      <c r="C73" s="149" t="s">
        <v>248</v>
      </c>
      <c r="D73" s="150" t="s">
        <v>249</v>
      </c>
      <c r="I73" s="104"/>
      <c r="J73" s="104"/>
      <c r="K73" s="104"/>
    </row>
    <row r="74" spans="1:11" ht="43.5" customHeight="1">
      <c r="A74" s="151" t="s">
        <v>250</v>
      </c>
      <c r="B74" s="152">
        <v>11</v>
      </c>
      <c r="C74" s="152">
        <v>12000</v>
      </c>
      <c r="D74" s="153">
        <f>C74*B74</f>
        <v>132000</v>
      </c>
      <c r="F74" s="177" t="s">
        <v>251</v>
      </c>
      <c r="G74" s="196"/>
      <c r="H74" s="196"/>
      <c r="I74" s="104"/>
      <c r="J74" s="104"/>
      <c r="K74" s="104"/>
    </row>
    <row r="75" spans="1:11" ht="39.75" customHeight="1">
      <c r="A75" s="151" t="s">
        <v>252</v>
      </c>
      <c r="B75" s="152">
        <v>2</v>
      </c>
      <c r="C75" s="152">
        <v>18000</v>
      </c>
      <c r="D75" s="153">
        <f t="shared" ref="D75:D81" si="31">C75*B75</f>
        <v>36000</v>
      </c>
      <c r="F75" s="177" t="s">
        <v>253</v>
      </c>
      <c r="G75" s="177"/>
      <c r="H75" s="177"/>
      <c r="I75" s="104"/>
      <c r="J75" s="104"/>
      <c r="K75" s="104"/>
    </row>
    <row r="76" spans="1:11">
      <c r="A76" s="151" t="s">
        <v>254</v>
      </c>
      <c r="B76" s="152">
        <v>5</v>
      </c>
      <c r="C76" s="152">
        <v>12000</v>
      </c>
      <c r="D76" s="153">
        <f t="shared" si="31"/>
        <v>60000</v>
      </c>
      <c r="I76" s="104"/>
      <c r="J76" s="104"/>
      <c r="K76" s="104"/>
    </row>
    <row r="77" spans="1:11">
      <c r="A77" s="151" t="s">
        <v>255</v>
      </c>
      <c r="B77" s="154">
        <v>10</v>
      </c>
      <c r="C77" s="154">
        <v>1500</v>
      </c>
      <c r="D77" s="155">
        <f t="shared" si="31"/>
        <v>15000</v>
      </c>
      <c r="I77" s="104"/>
      <c r="J77" s="104"/>
      <c r="K77" s="104"/>
    </row>
    <row r="78" spans="1:11">
      <c r="A78" s="151" t="s">
        <v>256</v>
      </c>
      <c r="B78" s="154">
        <v>10</v>
      </c>
      <c r="C78" s="154">
        <v>2000</v>
      </c>
      <c r="D78" s="155">
        <f t="shared" si="31"/>
        <v>20000</v>
      </c>
      <c r="I78" s="104"/>
      <c r="J78" s="104"/>
      <c r="K78" s="104"/>
    </row>
    <row r="79" spans="1:11">
      <c r="A79" s="151" t="s">
        <v>257</v>
      </c>
      <c r="B79" s="154">
        <v>115</v>
      </c>
      <c r="C79" s="154">
        <v>350</v>
      </c>
      <c r="D79" s="155">
        <f t="shared" si="31"/>
        <v>40250</v>
      </c>
      <c r="I79" s="104"/>
      <c r="J79" s="104"/>
      <c r="K79" s="104"/>
    </row>
    <row r="80" spans="1:11" ht="15.75" thickBot="1">
      <c r="A80" s="151" t="s">
        <v>258</v>
      </c>
      <c r="B80" s="154">
        <v>4</v>
      </c>
      <c r="C80" s="154">
        <v>7000</v>
      </c>
      <c r="D80" s="155">
        <f t="shared" si="31"/>
        <v>28000</v>
      </c>
      <c r="I80" s="104"/>
      <c r="J80" s="104"/>
      <c r="K80" s="104"/>
    </row>
    <row r="81" spans="1:11" ht="18.75" thickBot="1">
      <c r="A81" s="156" t="s">
        <v>259</v>
      </c>
      <c r="B81" s="157">
        <v>4</v>
      </c>
      <c r="C81" s="157">
        <v>4000</v>
      </c>
      <c r="D81" s="155">
        <f t="shared" si="31"/>
        <v>16000</v>
      </c>
      <c r="F81" s="178" t="s">
        <v>260</v>
      </c>
      <c r="G81" s="179"/>
      <c r="H81" s="158">
        <f>G69+D82</f>
        <v>790881</v>
      </c>
      <c r="I81" s="104"/>
      <c r="J81" s="104"/>
      <c r="K81" s="104"/>
    </row>
    <row r="82" spans="1:11" ht="21.75" thickBot="1">
      <c r="C82" s="159" t="s">
        <v>261</v>
      </c>
      <c r="D82" s="160">
        <f>SUM(D74:D81)</f>
        <v>347250</v>
      </c>
      <c r="F82" s="180" t="s">
        <v>262</v>
      </c>
      <c r="G82" s="181"/>
      <c r="H82" s="161">
        <f>H81/115</f>
        <v>6877.2260869565216</v>
      </c>
      <c r="I82" s="104"/>
      <c r="J82" s="104"/>
      <c r="K82" s="104"/>
    </row>
    <row r="83" spans="1:1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</row>
    <row r="84" spans="1:11">
      <c r="A84" s="162"/>
      <c r="B84" s="162"/>
      <c r="C84" s="163"/>
      <c r="D84" s="162"/>
      <c r="E84" s="162"/>
      <c r="F84" s="163"/>
      <c r="G84" s="162"/>
      <c r="H84" s="162"/>
      <c r="I84" s="104"/>
      <c r="J84" s="104"/>
      <c r="K84" s="104"/>
    </row>
  </sheetData>
  <mergeCells count="27">
    <mergeCell ref="A20:G20"/>
    <mergeCell ref="A4:E4"/>
    <mergeCell ref="L4:Q4"/>
    <mergeCell ref="A6:G6"/>
    <mergeCell ref="A7:G7"/>
    <mergeCell ref="A19:G19"/>
    <mergeCell ref="A57:G57"/>
    <mergeCell ref="H21:K26"/>
    <mergeCell ref="A25:G25"/>
    <mergeCell ref="A30:G30"/>
    <mergeCell ref="A32:G32"/>
    <mergeCell ref="A35:G35"/>
    <mergeCell ref="A38:G38"/>
    <mergeCell ref="A41:G41"/>
    <mergeCell ref="A44:G44"/>
    <mergeCell ref="A45:G45"/>
    <mergeCell ref="A50:G50"/>
    <mergeCell ref="A55:G55"/>
    <mergeCell ref="F75:H75"/>
    <mergeCell ref="F81:G81"/>
    <mergeCell ref="F82:G82"/>
    <mergeCell ref="A61:G61"/>
    <mergeCell ref="A64:G64"/>
    <mergeCell ref="A67:G67"/>
    <mergeCell ref="A72:D72"/>
    <mergeCell ref="F72:G72"/>
    <mergeCell ref="F74:H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таблица</vt:lpstr>
      <vt:lpstr>Эксперт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2025-04-10T11:20:58Z</cp:lastPrinted>
  <dcterms:created xsi:type="dcterms:W3CDTF">2025-04-08T20:07:57Z</dcterms:created>
  <dcterms:modified xsi:type="dcterms:W3CDTF">2025-04-10T11:21:04Z</dcterms:modified>
</cp:coreProperties>
</file>